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E:\GIF 2025\GIF\DOCS OFICIALES GIF\MATERIAL ESGIF\ESGIF\MATERIAL OFICIAL PILARES 7 Y 8\"/>
    </mc:Choice>
  </mc:AlternateContent>
  <xr:revisionPtr revIDLastSave="0" documentId="13_ncr:1_{B9F3726F-6E52-4DC6-9C68-C7BA5A9E27EF}" xr6:coauthVersionLast="47" xr6:coauthVersionMax="47" xr10:uidLastSave="{00000000-0000-0000-0000-000000000000}"/>
  <bookViews>
    <workbookView xWindow="-120" yWindow="-120" windowWidth="20730" windowHeight="11160" tabRatio="927" firstSheet="1" activeTab="2" xr2:uid="{00000000-000D-0000-FFFF-FFFF00000000}"/>
  </bookViews>
  <sheets>
    <sheet name="Instrucciones" sheetId="11" state="hidden" r:id="rId1"/>
    <sheet name="Instrucciones." sheetId="13" r:id="rId2"/>
    <sheet name="Formal General" sheetId="6" r:id="rId3"/>
    <sheet name="Factual General" sheetId="7" r:id="rId4"/>
    <sheet name="Síntesis del análisis" sheetId="4" r:id="rId5"/>
    <sheet name="Resultados del Diagnóstico" sheetId="5" r:id="rId6"/>
    <sheet name="Puntajes por Estándares " sheetId="1" r:id="rId7"/>
    <sheet name="Ejemplo" sheetId="12" r:id="rId8"/>
  </sheets>
  <definedNames>
    <definedName name="_xlnm.Print_Area" localSheetId="3">'Factual General'!$A$3:$F$69</definedName>
    <definedName name="_xlnm.Print_Titles" localSheetId="3">'Factual General'!$3:$5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4" l="1"/>
  <c r="D13" i="4"/>
  <c r="D12" i="4"/>
  <c r="D11" i="4"/>
  <c r="D10" i="4"/>
  <c r="D9" i="4"/>
  <c r="D23" i="4"/>
  <c r="D8" i="4" l="1"/>
  <c r="C14" i="4" l="1"/>
  <c r="C13" i="4"/>
  <c r="C12" i="4"/>
  <c r="C11" i="4"/>
  <c r="C10" i="4"/>
  <c r="C9" i="4"/>
  <c r="K33" i="7" l="1"/>
  <c r="K32" i="7"/>
  <c r="K31" i="7"/>
  <c r="K30" i="7"/>
  <c r="K29" i="7"/>
  <c r="K28" i="7"/>
  <c r="K27" i="7"/>
  <c r="K26" i="7"/>
  <c r="K25" i="7"/>
  <c r="K24" i="7"/>
  <c r="K23" i="7"/>
  <c r="K22" i="7"/>
  <c r="K21" i="7"/>
  <c r="K20" i="7"/>
  <c r="K18" i="7"/>
  <c r="K17" i="7"/>
  <c r="K16" i="7"/>
  <c r="K15" i="7"/>
  <c r="K14" i="7"/>
  <c r="K13" i="7"/>
  <c r="K12" i="7"/>
  <c r="K11" i="7"/>
  <c r="K10" i="7"/>
  <c r="K9" i="7"/>
  <c r="L6" i="7"/>
  <c r="K6" i="7"/>
  <c r="Q16" i="4" l="1"/>
  <c r="B6" i="12"/>
  <c r="B57" i="5" l="1"/>
  <c r="B56" i="5"/>
  <c r="B55" i="5"/>
  <c r="B54" i="5"/>
  <c r="B53" i="5"/>
  <c r="I14" i="4" l="1"/>
  <c r="I13" i="4"/>
  <c r="H14" i="4"/>
  <c r="H13" i="4"/>
  <c r="K23" i="6"/>
  <c r="I12" i="4"/>
  <c r="H12" i="4"/>
  <c r="C8" i="4"/>
  <c r="C94" i="12"/>
  <c r="C156" i="12" s="1"/>
  <c r="C88" i="12"/>
  <c r="C154" i="12" s="1"/>
  <c r="C85" i="12"/>
  <c r="C153" i="12" s="1"/>
  <c r="B52" i="5"/>
  <c r="B51" i="5"/>
  <c r="D56" i="5" l="1"/>
  <c r="D14" i="5"/>
  <c r="C56" i="5"/>
  <c r="C14" i="5"/>
  <c r="D57" i="5"/>
  <c r="D15" i="5"/>
  <c r="D55" i="5"/>
  <c r="D13" i="5"/>
  <c r="C57" i="5"/>
  <c r="C15" i="5"/>
  <c r="C55" i="5"/>
  <c r="C13" i="5"/>
  <c r="E56" i="5" l="1"/>
  <c r="E55" i="5"/>
  <c r="E57" i="5"/>
  <c r="I11" i="4"/>
  <c r="I10" i="4"/>
  <c r="I9" i="4"/>
  <c r="D10" i="5" s="1"/>
  <c r="I8" i="4"/>
  <c r="D9" i="5" s="1"/>
  <c r="D54" i="5" l="1"/>
  <c r="D12" i="5"/>
  <c r="D53" i="5"/>
  <c r="D11" i="5"/>
  <c r="D51" i="5"/>
  <c r="D52" i="5"/>
  <c r="H11" i="4"/>
  <c r="H10" i="4"/>
  <c r="C54" i="5" l="1"/>
  <c r="E54" i="5" s="1"/>
  <c r="C12" i="5"/>
  <c r="C53" i="5"/>
  <c r="E53" i="5" s="1"/>
  <c r="C11" i="5"/>
  <c r="E11" i="5" s="1"/>
  <c r="E15" i="5"/>
  <c r="E14" i="5"/>
  <c r="H9" i="4"/>
  <c r="C52" i="5" l="1"/>
  <c r="E52" i="5" s="1"/>
  <c r="C10" i="5"/>
  <c r="E10" i="5" s="1"/>
  <c r="E13" i="5"/>
  <c r="E12" i="5"/>
  <c r="H8" i="4"/>
  <c r="C51" i="5" l="1"/>
  <c r="E51" i="5" s="1"/>
  <c r="C4" i="5"/>
  <c r="K30" i="6"/>
  <c r="K31" i="6"/>
  <c r="K32" i="6"/>
  <c r="K33" i="6"/>
  <c r="K28" i="6"/>
  <c r="K29" i="6"/>
  <c r="K27" i="6"/>
  <c r="K24" i="6"/>
  <c r="K25" i="6"/>
  <c r="K26" i="6"/>
  <c r="K22" i="6"/>
  <c r="K21" i="6"/>
  <c r="K18" i="6"/>
  <c r="K20" i="6"/>
  <c r="K17" i="6"/>
  <c r="K16" i="6"/>
  <c r="K12" i="6"/>
  <c r="K13" i="6"/>
  <c r="K14" i="6"/>
  <c r="K15" i="6"/>
  <c r="K11" i="6"/>
  <c r="K10" i="6"/>
  <c r="K9" i="6"/>
  <c r="K6" i="6"/>
  <c r="C93" i="12"/>
  <c r="C91" i="12"/>
  <c r="C155" i="12" s="1"/>
  <c r="C90" i="12"/>
  <c r="C87" i="12"/>
  <c r="C84" i="12"/>
  <c r="C82" i="12"/>
  <c r="C152" i="12" s="1"/>
  <c r="C81" i="12"/>
  <c r="B46" i="12"/>
  <c r="B45" i="12"/>
  <c r="A45" i="12"/>
  <c r="C79" i="12" s="1"/>
  <c r="C151" i="12" s="1"/>
  <c r="A44" i="12"/>
  <c r="C78" i="12" s="1"/>
  <c r="D6" i="12"/>
  <c r="D39" i="12" s="1"/>
  <c r="E7" i="12"/>
  <c r="D7" i="12"/>
  <c r="L6" i="6"/>
  <c r="L3" i="7"/>
  <c r="B39" i="12"/>
  <c r="C6" i="12"/>
  <c r="C39" i="12" s="1"/>
  <c r="F6" i="12"/>
  <c r="F39" i="12" s="1"/>
  <c r="A6" i="12"/>
  <c r="A39" i="12" s="1"/>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C9" i="5" l="1"/>
  <c r="E9" i="5" s="1"/>
</calcChain>
</file>

<file path=xl/sharedStrings.xml><?xml version="1.0" encoding="utf-8"?>
<sst xmlns="http://schemas.openxmlformats.org/spreadsheetml/2006/main" count="405" uniqueCount="171">
  <si>
    <t xml:space="preserve">EVIDENCIA FORMAL/DOCUMENTAL </t>
  </si>
  <si>
    <t>EVIDENCIA FACTUAL/APLICACIÓN</t>
  </si>
  <si>
    <t>Cumple</t>
  </si>
  <si>
    <t>No cumple</t>
  </si>
  <si>
    <t>Nula</t>
  </si>
  <si>
    <t>Débil</t>
  </si>
  <si>
    <t>Parcialmente menor</t>
  </si>
  <si>
    <t>Completa</t>
  </si>
  <si>
    <t>Condiciones generales</t>
  </si>
  <si>
    <t>Objetivos de la Organización</t>
  </si>
  <si>
    <t xml:space="preserve">Pilar I: Derechos de Propiedad </t>
  </si>
  <si>
    <t xml:space="preserve">Pilar III: Gestión </t>
  </si>
  <si>
    <t>Pilar IV: Cumplimiento y Gestión de Riesgos</t>
  </si>
  <si>
    <t xml:space="preserve">Pilar V: Ética y conflicto de interés </t>
  </si>
  <si>
    <t>Pilar VI: Comunicación y transparencia de Información</t>
  </si>
  <si>
    <t>ESTÁNDARES GENERALES</t>
  </si>
  <si>
    <t>Cumplimiento por pilar</t>
  </si>
  <si>
    <t>Formal</t>
  </si>
  <si>
    <t>Factual</t>
  </si>
  <si>
    <t>Total</t>
  </si>
  <si>
    <t>Cumplimiento total</t>
  </si>
  <si>
    <t>Cumplimiento por estándares</t>
  </si>
  <si>
    <t>Estándares Generales</t>
  </si>
  <si>
    <t>Parcialmente mayor</t>
  </si>
  <si>
    <t>Objetivos para la sostenibilidad y viabilidad financiera</t>
  </si>
  <si>
    <t>Igualdad de convocatoria</t>
  </si>
  <si>
    <t>Lineamientos para la prevención de sobreendeudamiento</t>
  </si>
  <si>
    <t>Lineamientos para el trato justo de clientes</t>
  </si>
  <si>
    <t>Lineamientos para la solución de reclamos</t>
  </si>
  <si>
    <t>Aprobación de la política de gestión integral de riesgos</t>
  </si>
  <si>
    <t>Implementación del sistema de gestión integral de riesgos</t>
  </si>
  <si>
    <t>Seguimiento de la gestión integral de riesgos</t>
  </si>
  <si>
    <t>Evaluación periódica del sistema de gestión integral de riesgos</t>
  </si>
  <si>
    <t>Contar con un código de ética vinculante a todos sus miembros y que regule la ética y conflicto de interés en la Organización, aprobación de los valores y principios éticos; así como, los principios relacionados a la prevención de lavado de activos, manejo de la información, responsabilidad social y con el medio ambiente</t>
  </si>
  <si>
    <t>Aprobación de programas de capacitación relacionados al código de ética o que aborden los temas de ética y conflicto de interés por el Ejecutivo Principal</t>
  </si>
  <si>
    <t>Obligación del Órgano de Dirección de supervisar el cumplimiento del código de ética</t>
  </si>
  <si>
    <t>Presentación de informes sobre acuerdos de operaciones entre partes relacionadas</t>
  </si>
  <si>
    <t>Igualdad en la recepción de información para reuniones</t>
  </si>
  <si>
    <t>Se verifica en actas de JGA la aprobación de los objetivos de la organización</t>
  </si>
  <si>
    <t>Análisis Formal (Hoja "Formal Generales"):</t>
  </si>
  <si>
    <t>Análisis Factual (Hoja "Factual Generales"):</t>
  </si>
  <si>
    <t>Generación automática de reseñas (Hoja "Síntesis del análisis"):</t>
  </si>
  <si>
    <t>Generación automática de reseñas (Hoja "Resultados del Diagnóstico"):</t>
  </si>
  <si>
    <t xml:space="preserve">EVIDENCIA FORMAL/
DOCUMENTAL </t>
  </si>
  <si>
    <t>EVIDENCIA FACTUAL/
APLICACIÓN</t>
  </si>
  <si>
    <t>Cumplimiento por pilar:</t>
  </si>
  <si>
    <t>Cumplimiento por estándares:</t>
  </si>
  <si>
    <t>COMENTARIOS 
(Apreciaciones del CC en relación a lo que se podría mejorar en la Organización)</t>
  </si>
  <si>
    <t>Instrucciones:</t>
  </si>
  <si>
    <t>Nombre del Consultor Capacitador (CC):</t>
  </si>
  <si>
    <t>Organización analizada:</t>
  </si>
  <si>
    <t>Fecha de corte de información:</t>
  </si>
  <si>
    <t>Fecha de inicio y fin del proceso de análisis:</t>
  </si>
  <si>
    <t>Es fundamental que el CC complete la información requerida a continuación a fin de que se pueda autenticar la herramienta a cada usuario y caso particular.</t>
  </si>
  <si>
    <t>.</t>
  </si>
  <si>
    <r>
      <rPr>
        <b/>
        <sz val="16"/>
        <color theme="1"/>
        <rFont val="Calibri"/>
        <family val="2"/>
        <scheme val="minor"/>
      </rPr>
      <t xml:space="preserve">Estructura de las hojas de hallazgos formal o factual:
</t>
    </r>
    <r>
      <rPr>
        <sz val="16"/>
        <color theme="1"/>
        <rFont val="Calibri"/>
        <family val="2"/>
        <scheme val="minor"/>
      </rPr>
      <t>Estas hojas contienen las siguientes columnas:</t>
    </r>
  </si>
  <si>
    <t>Para cualquier consulta en relación a la presente herramienta por favor comuníquese a la dirección de correo: osalazar@mcifperu.com.</t>
  </si>
  <si>
    <r>
      <rPr>
        <b/>
        <sz val="16"/>
        <color theme="1"/>
        <rFont val="Calibri"/>
        <family val="2"/>
        <scheme val="minor"/>
      </rPr>
      <t xml:space="preserve">Síntesis de resultados:
</t>
    </r>
    <r>
      <rPr>
        <sz val="16"/>
        <color theme="1"/>
        <rFont val="Calibri"/>
        <family val="2"/>
        <scheme val="minor"/>
      </rPr>
      <t>Las conclusiones que el CC establezca en las hojas de hallazgos son procesadas de manera automática y así se generan los siguientes formatos de síntesis:</t>
    </r>
  </si>
  <si>
    <t>X</t>
  </si>
  <si>
    <t>CONCLUSION DE CUMPLIMIENTO
(El CC concluye si se cumple o no lo propuesto en el componente, marcar con "x" la opción que corresponda)</t>
  </si>
  <si>
    <t>CONCLUSIÓN DE CUMPLIMIENTO</t>
  </si>
  <si>
    <t>Si cumple</t>
  </si>
  <si>
    <t>El Estatuto en su artículo X, reconoce que la organización se adhiere al marco normativo vigente. En tal sentido, la ley comercial rige de manera supletoria en aspectos relacionados a los mecanismos y oportunidad de convocatoria.</t>
  </si>
  <si>
    <t>El Estatuto en su artículo Y reconoce que los accionistas que se encuentren en condiciones similares reciben la misma información con idéntica antelación a las reuniones.</t>
  </si>
  <si>
    <t>La convocatoria se realizó a través de anuncios publicados el mismo día en el diario de mayor circulación de la región y a través de la página web de la organización. Así, se considera que fueron accesibles para todos los accionistas.</t>
  </si>
  <si>
    <t>La información mostrada en el diario de mayor circulación es menos exhaustiva que la convocatoria mostrada en la página web de la organización. Sin embargo, la convocatoria en el diario hace mención expresa al responsable designado en la organización al cual se puede solicitar información disponible para que los accionistas puedan formular adecuadamente su intención de voto.</t>
  </si>
  <si>
    <t>Pilar II: Órgano de Dirección</t>
  </si>
  <si>
    <t>Facultad de la Asamblea General de nombrar y reelegir a los directores</t>
  </si>
  <si>
    <t>Los directores son elegidos por tres años, siendo la última elección en el 2013, el ejercicio de esta facultad se evidencia en el Acta de la Asamblea General de marzo de 2013.</t>
  </si>
  <si>
    <t>Pilar III: Gestión</t>
  </si>
  <si>
    <t>El Código de ética ha sido aprobado por el Órgano de Dirección y explicita que es vinculante a todo nivel de la organización (incluidos los directores).
Este documento regula los aspectos relacionados a la ética y conflicto de interés en la Organización,  los valores y principios éticos; así como, los principios relacionados a la prevención de lavado de activos y actividades de responsabilidad social. Sin embargo, no hacen mención al manejo de información privilegiada y preservación del medio ambiente.</t>
  </si>
  <si>
    <t>El Código de ética no hace mención a la responsabilidad del Gerente General en relación a la aprobación de programas de capacitación y demás actividades de formación relacionadas al Código de ética.</t>
  </si>
  <si>
    <t>Entre las funciones del Órgano de Dirección, establecidas en el artículo X del Estatuto se enuncia: "Supervisar la gestión de la organización y el cumplimiento de las normas éticas establecidas en la organización".</t>
  </si>
  <si>
    <t>Se verifica que la última versión del Código de ética fue aprobada en el acta del Órgano de Dirección nº 03-2010.</t>
  </si>
  <si>
    <t>La organización no desarrolla programas de capacitación relacionadas a su Código de Ética.</t>
  </si>
  <si>
    <t>Se verifica que en las actas de las sesiones del Órgano de Dirección realizadas en marzo, junio, setiembre y diciembre, el comité de ética presentó un informe con las incidencias y denuncias relacionadas al código de ética.</t>
  </si>
  <si>
    <t>Pilar I: Derechos de Propiedad  (*)</t>
  </si>
  <si>
    <t>Pilar II: Órgano de Dirección   (*)</t>
  </si>
  <si>
    <t>Pilar III: Gestión   (*)</t>
  </si>
  <si>
    <t>Pilar IV: Cumplimiento y Gestión de Riesgos   (*)</t>
  </si>
  <si>
    <t>Pilar V: Ética y conflicto de interés   (*)</t>
  </si>
  <si>
    <t>Pilar VI: Comunicación y transparencia de Información   (*)</t>
  </si>
  <si>
    <t>(*) Puntajes calculados únicamente sobre los estándares analizados.</t>
  </si>
  <si>
    <r>
      <rPr>
        <b/>
        <sz val="16"/>
        <color theme="1"/>
        <rFont val="Calibri"/>
        <family val="2"/>
        <scheme val="minor"/>
      </rPr>
      <t xml:space="preserve">Objeto:
</t>
    </r>
    <r>
      <rPr>
        <sz val="16"/>
        <color theme="1"/>
        <rFont val="Calibri"/>
        <family val="2"/>
        <scheme val="minor"/>
      </rPr>
      <t xml:space="preserve">El presente documento consiste en una herramienta de trabajo (Hoja Macro de Trabajo - Diagnóstico de Gobernanza), en la cual se incluirán y consignarán todos los hallazgos que el Consultor Capacitador (CC) identifique como parte de la revisión de la información de la Organización cuya Gobernanza se evalúa. Asimismo, la herramienta permite al CC mostrar las conclusiones que va alcanzando luego de analizar y evaluar los hallazgos. La consolidación de estas conclusiones permitirá alcanzar los resultados del Diagnóstico.
De esta forma, la herramienta sirve de instrumento de apoyo para aplicar de manera concreta los conceptos incluidos en los estándares de Gobernanza establecidos en el documento “Base teórica y Manual de Buenas Prácticas de Gobernanza”, así como la metodología establecida en el “Instrumento de Diagnóstico y Evaluación” . Cabe remarcar que la herramienta no debe ser entendida como un sustituto de los mencionados documentos, los cuales deben ser materia de consulta habitual para su correcta utilización.
</t>
    </r>
  </si>
  <si>
    <r>
      <rPr>
        <b/>
        <sz val="16"/>
        <color theme="1"/>
        <rFont val="Calibri"/>
        <family val="2"/>
        <scheme val="minor"/>
      </rPr>
      <t xml:space="preserve">Estructura del documento:
</t>
    </r>
    <r>
      <rPr>
        <sz val="16"/>
        <color theme="1"/>
        <rFont val="Calibri"/>
        <family val="2"/>
        <scheme val="minor"/>
      </rPr>
      <t xml:space="preserve">El documento contiene hojas separadas respecto del análisis formal o factual, sea el general o el complementario, de forma tal que el CC deba ir incorporando sus hallazgos en cada una de éstas, según corresponda.
También se incluye una hoja de síntesis del análisis, en línea con lo establecido en la Subsección 1.3. del  “Instrumento de Diagnóstico y Evaluación”. Esta reseña se sustenta en el número de componentes del estándar cumplidos por la Organización. 
Se incluye además una Hoja “Resultados del Diagnóstico”. En ella se muestra un puntaje de cumplimiento agregado para la Organización. Posteriormente dicho puntaje se muestra de manera desagregada por pilares y estándares, de forma tal que se aprecie de manera concreta las principales áreas de mejora presentes en la Organización. Estos puntajes son asignados en atención a los parámetros establecidos en la Sección IV del “Instrumento de Diagnóstico y Evaluación”. Estos parámetros se muestran además en la hoja “Puntajes por estándares”.
Por último, para una mejor orientación del usuario, se adiciona una hoja con ejemplos para el llenado de la matriz.                                                                                        </t>
    </r>
  </si>
  <si>
    <t>• Hoja “Síntesis del análisis”: se brinda una reseña del cumplimiento de los planos formal y factual para cada estándar. En línea con lo establecido en la Subsección 1.3. del “Instrumento de Diagnóstico y Evaluación”. Esta reseña se sustenta en el número de componentes del estándar cumplidos por la Organización.
• Hoja “Resultados del Diagnóstico”: Se muestra el puntaje de cumplimiento agregado para la Organización. Posteriormente dicho puntaje se muestra de manera desagregada por pilares y estándares, de tal forma que se aprecien de manera sintética las principales áreas de mejora presentes en la Organización. Estos puntajes son asignados en atención a los parámetros establecidos en la Sección IV del “Instrumento de Diagnóstico y Evaluación”. Estos parámetros se muestran además en la hoja “Puntajes por estándares”.</t>
  </si>
  <si>
    <t>Finalmente, se incluye una hoja de "Ejemplos" que muestra distintos casos de como serían llenadas las hojas de hallazgos. tanto formales como factuales.</t>
  </si>
  <si>
    <t xml:space="preserve">• En la primera y segunda columna se enuncian los estándares y los componentes de los mismos, tal como está consignado en el numeral 7.2. del documento  "Base Teórica y Manual de Gobernanza".
• En la tercera columna el CC expresa en detalle y objetivamente la referencia que utilizará para expresar la conclusión que alcanza en cada componente. Es esencial que la referencia que use sea capaz de ser verificada (trazabilidad)
• En la cuarta columna (Conclusión de cumplimiento) el CC luego de analizar la evidencia colectada  debe determinar si la organización "cumple" o "no cumple" el componente. 
• En la quinta columna (Comentarios) el CC puede incluir algunas apreciaciones en relación a lo que se podría mejorar (tipo recomendaciones) en la Gobernanza de la Organización, así como cualquier otro alcance que estime no esté recogido adecuadamente en las anteriores columnas.
• La sexta columna (Comentarios/ Sugerencias del Consorcio ICC-MC&amp;F) brinda un espacio en el cual el equipo técnico del consorcio pueda formular comentarios o sugerencias que permitan avalar la consistencia entre los hallazgos del CC, la evidencia que sustenta la generación de conclusiones y el marco lógico establecido en la "Base Teórica y Manual de Gobernanza" e "Instrumento de Diagnóstico y Evaluación".
</t>
  </si>
  <si>
    <t>Fortalezas</t>
  </si>
  <si>
    <t>Ámbitos de Mejora</t>
  </si>
  <si>
    <t>Riesgos</t>
  </si>
  <si>
    <t>*En estas columnas se puede colocar de foram resumida los hallazgos que haya identificado el usuario. No es mandatorio completar todas las celdas.</t>
  </si>
  <si>
    <t>El Estatuto en su artículo X, reconoce que la organización se adhiere al marco normativo vigente. En tal sentido, la ley comercial rige de manera supletoria aquellos aspectos relacionados a las competencias de la Asamblea General. Entre éstos figura la facultad de nombrar miembros del Órgano de Dirección.</t>
  </si>
  <si>
    <t>Estándar 1P: Paridad de trato</t>
  </si>
  <si>
    <t xml:space="preserve">Estándar 9P: Nombramiento y reelección de directores </t>
  </si>
  <si>
    <t>Estándar 17P: Compromiso con los clientes y la Inclusión Financiera</t>
  </si>
  <si>
    <t>Estándar 25P: Gestión integral de riesgos</t>
  </si>
  <si>
    <t xml:space="preserve">Estándar 26P: Código de ética </t>
  </si>
  <si>
    <t xml:space="preserve">Estándar 30P: Transacciones entre partes relacionadas </t>
  </si>
  <si>
    <t>x</t>
  </si>
  <si>
    <t>Parcial mayor</t>
  </si>
  <si>
    <t>Parcial menor</t>
  </si>
  <si>
    <t xml:space="preserve">EVIDENCIA FORMAL /DOCUMENTAL </t>
  </si>
  <si>
    <t>Parcial</t>
  </si>
  <si>
    <t>menor</t>
  </si>
  <si>
    <t>En el Código de Ética en su artículo X, establece los líneamientos que la institución tomará para prevenir el sobreendeudamiento de los clientes, tales como la consulta en el buró de crédito, aplicación correcta de la metodología de crédito y el análisis con el scoring.</t>
  </si>
  <si>
    <t>En la Política de Desempeño Social, en el artículo X, establece los mecanismos para el trato justo del cliente, tales como el acceso a información detallada de los costos, los derechos del cliente y los mecanismos de denuncia en caso de recibir mala atención.</t>
  </si>
  <si>
    <t>En el Código de Ética en su artículo X, establece el mecanismo detallada para la solución de reclamos por parte del cliente.</t>
  </si>
  <si>
    <t>El Estatuto, en el artículo X, establece que el Órgano de Dirección es el responsable de aprobar la política de gestión integral de riesgos, en concordancia con la regulación del órgano de control.</t>
  </si>
  <si>
    <t>La Resolución de Junta Monetaria XX, norma la implementación del sistema de gestión integral de riesgos, y el Manual de Gestión Integral de Riesgos define el procedimiento de implementación al interior de la institución.</t>
  </si>
  <si>
    <t>El Manual de Gestión Integral de Riesgos establece los responsables, las acciones de implementación y el seguimiento de las mismas.</t>
  </si>
  <si>
    <t>El Comité de Administración Integral de Riesgos, revisa periódicamente la implementación del Manual de Gestión Integral de Riesgos, y evalúa las mejoras a realizar y su posible modificación o mejora.</t>
  </si>
  <si>
    <t>El Código Monetario establece en su artículo X, la definición de partes relacionadas y su tratamiento. La Resolución de Junta Monetaria XX, establece la presentación de informes sobre los acuerdos entre partes relacionadas.</t>
  </si>
  <si>
    <t>La interacción con el Jefe de Crédito, estableció el trabajo que realizan los analistas de crédito para confirmar  el nivel de endeudamiento con el buró de crédito, así como la verificación de la aplicación de la metodología crediticia, la evaluación con el modelo de scoring, y la documentación de respaldo.</t>
  </si>
  <si>
    <t>Los asesores de crédito, los oficiales de inversiones y el personal de atención al público reciben capacitación sobre los principios de protección al cliente y el trato justo. Informan a los clientes sobre sus derechos mediante folletos, y explican los canales de interacción con la institución. Se realiza evaluación de satisfacción.</t>
  </si>
  <si>
    <t>Se informa a los clientes sobre los mecanismos en donde pueden realizar sus reclamos, y el procedimiento que se sigue en la institución. El área de atención al cliente recibe los reclamos y cumple con el procedimiento interno.</t>
  </si>
  <si>
    <t>En el Acta de Directorio del XX, se evidencia la aprobación de la política de gestión integral de riesgos.</t>
  </si>
  <si>
    <t>El Responsable de Riesgos, mantiene un esquema de matrices de riesgos para monitorear los riesgos de la institución de  acuerdo a la política aprobada.</t>
  </si>
  <si>
    <t>El Manual de Gestión Integral de Riesgos, establece que el Comité de Riesgos evalúa las mejoras a realizar y su posible modificación o mejora, trimestralmente.</t>
  </si>
  <si>
    <t>El Comité de Riesgos, da seguimiento del cumplimiento de la política de riesgos y la normativa aplicable. Se reune trimestralmente.</t>
  </si>
  <si>
    <t>Las actas de reuniones del Órgano de Dirección, presentan el conocimiento de informes de operaciones entre partes relacionadas.</t>
  </si>
  <si>
    <r>
      <t xml:space="preserve">Estructura del documento:
</t>
    </r>
    <r>
      <rPr>
        <sz val="16"/>
        <color theme="1"/>
        <rFont val="Calibri"/>
        <family val="2"/>
        <scheme val="minor"/>
      </rPr>
      <t xml:space="preserve">El documento contiene hojas separadas respecto del análisis formal o factual, sea el general o el complementario, de forma tal que el CC deba ir incorporando sus hallazgos en cada una de éstas, según corresponda.
También se incluye una hoja de síntesis del análisis, en línea con lo establecido en el “Instrumento de Diagnóstico y Evaluación”. Esta reseña se sustenta en el número de componentes del estándar cumplidos por la Organización. 
Se incluye además una Hoja “Resultados del Diagnóstico”. En ella se muestra un puntaje de cumplimiento agregado para la Organización. Posteriormente dicho puntaje se muestra de manera desagregada por pilares y estándares, de forma tal que se aprecie de manera concreta las principales áreas de mejora presentes en la Organización. Estos puntajes son asignados en atención a los parámetros establecidos en el “Instrumento de Diagnóstico y Evaluación”. Estos parámetros se muestran además en la hoja “Puntajes por estándares”.
Por último, para una mejor orientación del usuario, se adiciona una hoja con ejemplos para el llenado de la matriz.                                                                                        </t>
    </r>
  </si>
  <si>
    <t xml:space="preserve">• En la primera y segunda columna se enuncian los estándares y los componentes de los mismos, tal como está consignado en el documento  "Base Teórica y Manual de Desempeño Social".
• En la tercera columna el CC expresa en detalle y objetivamente la referencia que utilizará para expresar la conclusión que alcanza en cada componente. Es esencial que la referencia que use sea capaz de ser verificada (trazabilidad)
• En la cuarta columna (Conclusión de cumplimiento) el CC luego de analizar la evidencia colectada  debe determinar si la organización "cumple" o "no cumple" el componente. 
• En la quinta columna (Comentarios) el CC puede incluir algunas apreciaciones en relación a lo que se podría mejorar (tipo recomendaciones) en el Desempeño Social de la Organización, así como cualquier otro alcance que estime no esté recogido adecuadamente en las anteriores columnas.
</t>
  </si>
  <si>
    <t>• Hoja “Síntesis del análisis”: se brinda una reseña del cumplimiento de los planos formal y factual para cada estándar. En línea con lo establecido en el documento “Instrumento de Diagnóstico y Evaluación”. Esta reseña se sustenta en el número de componentes del estándar cumplidos por la Organización.
• Hoja “Resultados del Diagnóstico”: Se muestra el puntaje de cumplimiento agregado para la Organización. Posteriormente dicho puntaje se muestra de manera desagregada por pilares y estándares, de tal forma que se aprecien de manera sintética las principales áreas de mejora presentes en la Organización. Estos puntajes son asignados en atención a los parámetros establecidos en el “Instrumento de Diagnóstico y Evaluación”. Estos parámetros se muestran además en la hoja “Puntajes por estándares”.</t>
  </si>
  <si>
    <t>Sistema de gestión de la información para recopilar datos de desempeño social, de forma regular y continua, con procesos de verificación y análisis de resultados por segmentos de clientes.</t>
  </si>
  <si>
    <t>ESTÁNDAR ESGIF</t>
  </si>
  <si>
    <r>
      <t xml:space="preserve">Objeto:
</t>
    </r>
    <r>
      <rPr>
        <sz val="16"/>
        <color theme="1"/>
        <rFont val="Calibri"/>
        <family val="2"/>
        <scheme val="minor"/>
      </rPr>
      <t xml:space="preserve">El presente documento consiste en una herramienta de trabajo (Hoja Macro de Trabajo - Diagnóstico de Desempeño Social), en la cual se incluirán y consignarán todos los hallazgos que el Consultor Capacitador (CC) identifique como parte de la revisión de la información de la Organización cuyo Desempeño Social se evalúa. Asimismo, la herramienta permite al CC mostrar las conclusiones que va alcanzando luego de analizar y evaluar los hallazgos. La consolidación de estas conclusiones permitirá alcanzar los resultados del Diagnóstico.
De esta forma, la herramienta sirve de instrumento de apoyo para aplicar de manera concreta los conceptos incluidos en los estándares Sociales establecidos en el documento “Base teórica y Manual de Desempeño Social”, así como la metodología establecida en el “Instrumento de Diagnóstico y Evaluación” . Cabe remarcar que la herramienta no debe ser entendida como un sustituto de los mencionados documentos, los cuales deben ser materia de consulta habitual para su correcta utilización.
</t>
    </r>
  </si>
  <si>
    <t>COMPONENTES
(Conforme lo definido en la "Base Teórica y Manual de Desempeño Social")</t>
  </si>
  <si>
    <t>EVIDENCIA
(Reseña de las evidencias que permiten verificar el cumplimiento de cada componente, en conformidad a los criterios establecidos en el "Instrumento de Diagnóstico y Evaluación")</t>
  </si>
  <si>
    <t>COMENTARIOS/ SUGERENCIAS DEL COMITE GIF
(Comentarios y sugerencias que formulan los miembros del comité ESGIF en relación a la consistencia de los hallazgos del CC, la evidencia que sustenta la generación de conclusiones y la consistencia con el marco lógico de la "Base Teórica y Manual de Desempeño Social")</t>
  </si>
  <si>
    <t>ESTÁNDAR
(Conforme lo definido en el documento: "Base Teórica y Manual de Desempeño Social")</t>
  </si>
  <si>
    <t>La organización maneja una base de información por medio de un programa de BI, que permite segmentar por segmentos de clientes y características sociodemográficas. Se tiene un manual de manejo de información de la herramienta BI</t>
  </si>
  <si>
    <t>POR REVISAR</t>
  </si>
  <si>
    <t>PILAR 7: DESEMPEÑO SOCIAL EN LA GOBERNANZA</t>
  </si>
  <si>
    <t xml:space="preserve">7.1 Objetivos de impacto social de la Organización </t>
  </si>
  <si>
    <t>7.1.1 En su plan estratégico o similar cuenta con una "Estrategia especifica" de cómo sus productos, servicios y canales lograrán cumplir sus objetivos sociales: clientes objetivo excluidos, productos financieros de inclusión, objetivo de cambios en condiciones de vida de clientes.</t>
  </si>
  <si>
    <t>7.2 Competencias y compromiso de la directiva con el desempeño social</t>
  </si>
  <si>
    <t>7.2.2 Existen sistemas de control interno relacionados con los reportes sociales</t>
  </si>
  <si>
    <t>7.2.3 Retribución que abarque componentes fijos y variables, en función al desempeño y consecución de objetivos sociales</t>
  </si>
  <si>
    <t>7.2.5 El órgano de dirección debe conocer sobre gestión de desempeño social, los objetivos sociales de la organización y monitorea su cumplimiento con indicadores sociales (Mandato en reglamento interno y creación de un comité referido al tema o incorporar esta labor en el reglamento de algun comité vigente)</t>
  </si>
  <si>
    <t>7.3.2 La organización ofrece productos financieros o servicios para la inclusión de grupos excluidos (vulnerables)*</t>
  </si>
  <si>
    <t>7.3.3. Política de salud y seguridad ocupacional de los empleados</t>
  </si>
  <si>
    <t>7.3.4 Personal es contratado con base en su compromiso con objetivos sociales. (Requisitos estipulados en manuales de funciones y medios de reclutamiento)</t>
  </si>
  <si>
    <t>7.3.5 La institución capacita a empleados sobre desempeño social</t>
  </si>
  <si>
    <t>7.3.6 Evaluación anual del desempeño de Alta Gerencia incorpora cumplimiento de metas sociales</t>
  </si>
  <si>
    <t>7.3.7 Conocer las necesidades y las preferencias de distintos tipos de clientes: realizar  estudios de mercado, análizar información por segmentos de clientes, recopilar opiniones de clientes. Información recopilada por el comité responsable.</t>
  </si>
  <si>
    <t>7.3.8 Obtener información de satisfacción del cliente con productos, servicios y canales, para mejorarlos o adaptarlos. (Por lo menos una vez al año, debe estar estipulado en reglamento o politica interna)</t>
  </si>
  <si>
    <t>7.4.1 Cuenta con una política de gestión de riesgos sociales, entre estos: perjuicio a clientes, reputación, perjuicio a la población con las actividades económicas financiadas a clientes y mecanismos de monitoreo de indicadores relacionados.</t>
  </si>
  <si>
    <t>7.4.2 Contar con mecanismos para evitar o resolver denuncias o disputas en tribunales con su personal que implique algún tipo de penalidad</t>
  </si>
  <si>
    <t>7.4.3 Contar con mecanismos para gestionar o evitar disputas legales en tribunales por afectaciones a terceros que implique algún tipo de penalidad</t>
  </si>
  <si>
    <t xml:space="preserve">7.6.2 Cuenta con mecanismos para monitorear el crecimiento y ajustes de la capacidad instalada interna de la organización según sea necesario </t>
  </si>
  <si>
    <t>7.6.1 Cuenta con mecanismos para Establecer y monitorear las tasas de crecimiento que promueva tanto la rentabilidad financiera, como sus objetivos sociales</t>
  </si>
  <si>
    <t>7.7.1 Establece los precios (tasas de interés, tarifas) de manera responsable, acorde al desempeño del mercado, lo cual debe estar estipulado en la normativa interna</t>
  </si>
  <si>
    <t>7.7.2 El interés se calcula sobre saldos, con fechas exactas. Debe estar estipulado en una política de productos financieros o similar.</t>
  </si>
  <si>
    <t>7.7.3 Los índices financieros como gastos por castigo de cartera, gastos operativos, ROA, se encuentran en rangos normales o tienen una explicación lógica de algún incremento por fuera del desempeño de mercado. / Debe estar estipulado en Política Interna.</t>
  </si>
  <si>
    <t xml:space="preserve">7.7.4 Se tiene una política clara sobre los rendimientos o excedentes generados, y la manera como estos beneficios serán utilizados, en donde se incluya algún  beneficio para sus clientes </t>
  </si>
  <si>
    <t xml:space="preserve">7.6 Equilibrio del crecimiento económico, social y ambiental </t>
  </si>
  <si>
    <t xml:space="preserve">7.7 Equilibrio en políticas de precios, tarifas e indicadores financieros </t>
  </si>
  <si>
    <t>7.1.2 En su documento de constitución o plan estratégico estipula los objetivos sociales, metas e indicadores y su frecuencia de monitoreo.</t>
  </si>
  <si>
    <t>7.1.3 Cuenta con un sistema de gestión de la información para recopilar datos de desempeño social, de forma regular y continua, con procesos de verificación y análisis de resultados por segmentos de clientes.</t>
  </si>
  <si>
    <t>7.2.6 Al menos 20% de los miembros del organo de dirección son mujeres (Mandato en reglamento interno o equivalente)</t>
  </si>
  <si>
    <t>7.2.7 Utiliza datos de desempeño social para el monitoreo de su plan estratégico  (Mandato en reglamento interno o equivalente)</t>
  </si>
  <si>
    <t>7.3.1 Liderazgo del Ejecutivo Principal en el proceso de asimilación de estándares de desempeño social. Debe estar estipulado en el manual de funciones, reglamento interno o equivalente.</t>
  </si>
  <si>
    <t>7.3 Gestión social y liderazgo de la Alta Gerencia</t>
  </si>
  <si>
    <t>7.4 Gestión de riesgos y cumplimiento social</t>
  </si>
  <si>
    <t>7.5 Código de Ética con valores sociales</t>
  </si>
  <si>
    <t>7.7 Equilibrio en políticas de precios, tarifas e indicadores financieros</t>
  </si>
  <si>
    <t>7.2.1 El órgano de direccion envia anualmente el informe de desempeño social de la Organización a la Asamblea en donde es aprobado.</t>
  </si>
  <si>
    <t>7.2.4 Existe un Responsable de Gestión de Desempeño Social o Comité designado que reporte al órgano de dirección.</t>
  </si>
  <si>
    <t>7.5.1 El Codigo de ética contempla el Trato justo y respetuoso, prevención de ventas y cobranzas agresivas hacia clientes. Ademas debe contemplar aspectos basicos de integridad del negocio.</t>
  </si>
  <si>
    <t>7 ESTANDARES, 28 COMPONENTES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</si>
</sst>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S/.&quot;* #,##0.00_-;\-&quot;S/.&quot;* #,##0.00_-;_-&quot;S/.&quot;* &quot;-&quot;??_-;_-@_-"/>
    <numFmt numFmtId="165" formatCode="0.0"/>
  </numFmts>
  <fonts count="27" x14ac:knownFonts="1">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1"/>
      <color theme="0"/>
      <name val="Calibri"/>
      <family val="2"/>
      <scheme val="minor"/>
    </font>
    <font>
      <b/>
      <sz val="12"/>
      <color theme="0"/>
      <name val="Calibri"/>
      <family val="2"/>
      <scheme val="minor"/>
    </font>
    <font>
      <sz val="11"/>
      <name val="Calibri"/>
      <family val="2"/>
      <scheme val="minor"/>
    </font>
    <font>
      <sz val="11"/>
      <color theme="1"/>
      <name val="Calibri"/>
      <family val="2"/>
      <scheme val="minor"/>
    </font>
    <font>
      <sz val="10"/>
      <color theme="1"/>
      <name val="Calibri"/>
      <family val="2"/>
      <scheme val="minor"/>
    </font>
    <font>
      <b/>
      <sz val="10"/>
      <color rgb="FF000000"/>
      <name val="Calibri"/>
      <family val="2"/>
      <scheme val="minor"/>
    </font>
    <font>
      <b/>
      <sz val="10"/>
      <color theme="0"/>
      <name val="Calibri"/>
      <family val="2"/>
      <scheme val="minor"/>
    </font>
    <font>
      <sz val="10"/>
      <name val="Calibri"/>
      <family val="2"/>
      <scheme val="minor"/>
    </font>
    <font>
      <sz val="10"/>
      <color rgb="FF000000"/>
      <name val="Calibri"/>
      <family val="2"/>
      <scheme val="minor"/>
    </font>
    <font>
      <b/>
      <sz val="10"/>
      <color theme="1"/>
      <name val="Calibri"/>
      <family val="2"/>
      <scheme val="minor"/>
    </font>
    <font>
      <b/>
      <sz val="10"/>
      <name val="Calibri"/>
      <family val="2"/>
      <scheme val="minor"/>
    </font>
    <font>
      <b/>
      <sz val="10"/>
      <name val="Calibri"/>
      <family val="2"/>
      <scheme val="minor"/>
    </font>
    <font>
      <sz val="16"/>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6"/>
      <color theme="0"/>
      <name val="Calibri"/>
      <family val="2"/>
      <scheme val="minor"/>
    </font>
    <font>
      <b/>
      <i/>
      <sz val="12"/>
      <color theme="1"/>
      <name val="Calibri"/>
      <family val="2"/>
      <scheme val="minor"/>
    </font>
    <font>
      <sz val="11"/>
      <color rgb="FFFF0000"/>
      <name val="Calibri"/>
      <family val="2"/>
      <scheme val="minor"/>
    </font>
    <font>
      <sz val="12"/>
      <name val="Calibri"/>
      <family val="2"/>
      <scheme val="minor"/>
    </font>
    <font>
      <b/>
      <sz val="12"/>
      <color rgb="FFFF0000"/>
      <name val="Calibri"/>
      <family val="2"/>
      <scheme val="minor"/>
    </font>
    <font>
      <sz val="12"/>
      <color rgb="FFFF0000"/>
      <name val="Calibri"/>
      <family val="2"/>
      <scheme val="minor"/>
    </font>
    <font>
      <b/>
      <sz val="10"/>
      <color theme="4"/>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theme="0"/>
        <bgColor indexed="64"/>
      </patternFill>
    </fill>
    <fill>
      <patternFill patternType="solid">
        <fgColor theme="1"/>
        <bgColor indexed="64"/>
      </patternFill>
    </fill>
    <fill>
      <patternFill patternType="solid">
        <fgColor theme="4" tint="-0.249977111117893"/>
        <bgColor indexed="64"/>
      </patternFill>
    </fill>
    <fill>
      <patternFill patternType="solid">
        <fgColor rgb="FF92CDDC"/>
        <bgColor indexed="64"/>
      </patternFill>
    </fill>
    <fill>
      <patternFill patternType="solid">
        <fgColor theme="9" tint="0.59999389629810485"/>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2">
    <xf numFmtId="0" fontId="0" fillId="0" borderId="0"/>
    <xf numFmtId="164" fontId="7" fillId="0" borderId="0" applyFont="0" applyFill="0" applyBorder="0" applyAlignment="0" applyProtection="0"/>
  </cellStyleXfs>
  <cellXfs count="199">
    <xf numFmtId="0" fontId="0" fillId="0" borderId="0" xfId="0"/>
    <xf numFmtId="0" fontId="0" fillId="0" borderId="0" xfId="0" applyAlignment="1">
      <alignment horizontal="left"/>
    </xf>
    <xf numFmtId="0" fontId="0" fillId="0" borderId="0" xfId="0" applyAlignment="1">
      <alignment wrapText="1"/>
    </xf>
    <xf numFmtId="0" fontId="2" fillId="0" borderId="4" xfId="0" applyFont="1" applyBorder="1" applyAlignment="1">
      <alignment horizontal="left" vertical="center"/>
    </xf>
    <xf numFmtId="0" fontId="0" fillId="3" borderId="0" xfId="0" applyFill="1"/>
    <xf numFmtId="0" fontId="0" fillId="3" borderId="0" xfId="0" applyFill="1" applyAlignment="1">
      <alignment horizontal="left"/>
    </xf>
    <xf numFmtId="0" fontId="4" fillId="3" borderId="0" xfId="0" applyFont="1" applyFill="1"/>
    <xf numFmtId="0" fontId="5" fillId="4"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8" fillId="5" borderId="4" xfId="0" applyFont="1" applyFill="1" applyBorder="1" applyAlignment="1">
      <alignment horizontal="center" vertical="top"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4" xfId="0" applyFont="1" applyBorder="1" applyAlignment="1">
      <alignment vertical="center" wrapText="1"/>
    </xf>
    <xf numFmtId="0" fontId="11" fillId="0" borderId="4" xfId="0" applyFont="1" applyBorder="1" applyAlignment="1">
      <alignment horizontal="left" vertical="center" wrapText="1"/>
    </xf>
    <xf numFmtId="0" fontId="12" fillId="0" borderId="4" xfId="0" applyFont="1" applyBorder="1" applyAlignment="1">
      <alignment horizontal="left" vertical="top" wrapText="1"/>
    </xf>
    <xf numFmtId="0" fontId="12" fillId="0" borderId="4" xfId="0" applyFont="1" applyBorder="1" applyAlignment="1">
      <alignment horizontal="center" vertical="top" wrapText="1"/>
    </xf>
    <xf numFmtId="0" fontId="8" fillId="0" borderId="4" xfId="0" applyFont="1" applyBorder="1" applyAlignment="1">
      <alignment horizontal="left" vertical="top" wrapText="1"/>
    </xf>
    <xf numFmtId="0" fontId="8" fillId="0" borderId="4" xfId="0" applyFont="1" applyBorder="1" applyAlignment="1">
      <alignment vertical="top" wrapText="1"/>
    </xf>
    <xf numFmtId="0" fontId="8" fillId="0" borderId="4" xfId="0" applyFont="1" applyBorder="1" applyAlignment="1">
      <alignment horizontal="left" vertical="center" wrapText="1"/>
    </xf>
    <xf numFmtId="0" fontId="11" fillId="0" borderId="4" xfId="0" applyFont="1" applyBorder="1" applyAlignment="1">
      <alignment horizontal="left" vertical="top" wrapText="1"/>
    </xf>
    <xf numFmtId="0" fontId="8" fillId="5" borderId="4" xfId="0" applyFont="1" applyFill="1" applyBorder="1" applyAlignment="1">
      <alignment horizontal="left" vertical="top" wrapText="1"/>
    </xf>
    <xf numFmtId="0" fontId="0" fillId="3" borderId="0" xfId="0" applyFill="1" applyAlignment="1">
      <alignment wrapText="1"/>
    </xf>
    <xf numFmtId="0" fontId="0" fillId="0" borderId="4" xfId="0" applyBorder="1" applyAlignment="1">
      <alignment horizontal="center" wrapText="1"/>
    </xf>
    <xf numFmtId="0" fontId="0" fillId="0" borderId="4" xfId="0" applyBorder="1" applyAlignment="1">
      <alignment wrapText="1"/>
    </xf>
    <xf numFmtId="0" fontId="0" fillId="5" borderId="0" xfId="0" applyFill="1"/>
    <xf numFmtId="0" fontId="0" fillId="5" borderId="0" xfId="0" applyFill="1" applyAlignment="1">
      <alignment horizontal="left"/>
    </xf>
    <xf numFmtId="0" fontId="0" fillId="2" borderId="0" xfId="0" applyFill="1"/>
    <xf numFmtId="0" fontId="0" fillId="2" borderId="0" xfId="0" applyFill="1" applyAlignment="1">
      <alignment horizontal="left"/>
    </xf>
    <xf numFmtId="0" fontId="16" fillId="0" borderId="13" xfId="0" applyFont="1" applyBorder="1" applyAlignment="1">
      <alignment vertical="center" wrapText="1"/>
    </xf>
    <xf numFmtId="0" fontId="16" fillId="0" borderId="13" xfId="0" applyFont="1" applyBorder="1" applyAlignment="1">
      <alignment vertical="center"/>
    </xf>
    <xf numFmtId="0" fontId="16" fillId="0" borderId="12" xfId="0" applyFont="1" applyBorder="1" applyAlignment="1">
      <alignment vertical="center"/>
    </xf>
    <xf numFmtId="0" fontId="16" fillId="0" borderId="14" xfId="0" applyFont="1" applyBorder="1" applyAlignment="1">
      <alignment vertical="center"/>
    </xf>
    <xf numFmtId="0" fontId="16" fillId="0" borderId="11" xfId="0" applyFont="1" applyBorder="1" applyAlignment="1">
      <alignment vertical="center"/>
    </xf>
    <xf numFmtId="0" fontId="19" fillId="0" borderId="17" xfId="0" applyFont="1" applyBorder="1" applyAlignment="1">
      <alignment vertical="center" wrapText="1"/>
    </xf>
    <xf numFmtId="0" fontId="18" fillId="3" borderId="0" xfId="0" applyFont="1" applyFill="1" applyAlignment="1">
      <alignment horizontal="left"/>
    </xf>
    <xf numFmtId="0" fontId="17" fillId="3" borderId="0" xfId="0" applyFont="1" applyFill="1" applyAlignment="1">
      <alignment horizontal="right"/>
    </xf>
    <xf numFmtId="0" fontId="0" fillId="0" borderId="0" xfId="0" applyAlignment="1">
      <alignment vertical="center"/>
    </xf>
    <xf numFmtId="0" fontId="19" fillId="0" borderId="19" xfId="0" applyFont="1" applyBorder="1" applyAlignment="1">
      <alignment vertical="center"/>
    </xf>
    <xf numFmtId="0" fontId="4" fillId="3" borderId="0" xfId="0" applyFont="1" applyFill="1" applyAlignment="1">
      <alignment vertical="center"/>
    </xf>
    <xf numFmtId="0" fontId="0" fillId="3" borderId="0" xfId="0" applyFill="1" applyAlignment="1">
      <alignment vertical="center"/>
    </xf>
    <xf numFmtId="0" fontId="20" fillId="3" borderId="0" xfId="0" applyFont="1" applyFill="1" applyAlignment="1">
      <alignment horizontal="left"/>
    </xf>
    <xf numFmtId="0" fontId="1"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11" fillId="0" borderId="0" xfId="0" applyFont="1" applyAlignment="1">
      <alignment vertical="center"/>
    </xf>
    <xf numFmtId="0" fontId="5" fillId="0" borderId="4" xfId="0" applyFont="1" applyBorder="1" applyAlignment="1">
      <alignment horizontal="center" vertical="center" wrapText="1"/>
    </xf>
    <xf numFmtId="0" fontId="4" fillId="0" borderId="0" xfId="0" applyFont="1"/>
    <xf numFmtId="0" fontId="8" fillId="0" borderId="0" xfId="0" applyFont="1"/>
    <xf numFmtId="0" fontId="8" fillId="0" borderId="0" xfId="0" applyFont="1" applyAlignment="1">
      <alignment wrapText="1"/>
    </xf>
    <xf numFmtId="0" fontId="11" fillId="0" borderId="0" xfId="0" applyFont="1"/>
    <xf numFmtId="0" fontId="13"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xf>
    <xf numFmtId="0" fontId="5" fillId="6" borderId="4" xfId="0" applyFont="1" applyFill="1" applyBorder="1" applyAlignment="1">
      <alignment horizontal="left" vertical="center"/>
    </xf>
    <xf numFmtId="0" fontId="5" fillId="6" borderId="4" xfId="0" applyFont="1" applyFill="1" applyBorder="1" applyAlignment="1">
      <alignment horizontal="center" vertical="center" wrapText="1"/>
    </xf>
    <xf numFmtId="0" fontId="0" fillId="0" borderId="0" xfId="0" applyAlignment="1">
      <alignment horizontal="center"/>
    </xf>
    <xf numFmtId="0" fontId="0" fillId="0" borderId="4" xfId="0" applyBorder="1"/>
    <xf numFmtId="1" fontId="0" fillId="0" borderId="4" xfId="0" applyNumberFormat="1" applyBorder="1"/>
    <xf numFmtId="165" fontId="0" fillId="0" borderId="4" xfId="0" applyNumberFormat="1" applyBorder="1"/>
    <xf numFmtId="0" fontId="21" fillId="0" borderId="0" xfId="0" applyFont="1"/>
    <xf numFmtId="0" fontId="13" fillId="0" borderId="0" xfId="0" applyFont="1" applyAlignment="1">
      <alignment horizontal="center" vertical="center" wrapText="1"/>
    </xf>
    <xf numFmtId="0" fontId="8" fillId="0" borderId="0" xfId="0" applyFont="1" applyAlignment="1">
      <alignment horizontal="left" vertical="top" wrapText="1"/>
    </xf>
    <xf numFmtId="0" fontId="1" fillId="0" borderId="0" xfId="0" applyFont="1" applyAlignment="1">
      <alignment horizontal="center" vertical="center" wrapText="1"/>
    </xf>
    <xf numFmtId="0" fontId="8" fillId="0" borderId="0" xfId="0" applyFont="1" applyAlignment="1">
      <alignment horizontal="center" vertical="center" wrapText="1"/>
    </xf>
    <xf numFmtId="0" fontId="1" fillId="0" borderId="4" xfId="0" applyFont="1" applyBorder="1" applyAlignment="1">
      <alignment horizontal="left" vertical="center"/>
    </xf>
    <xf numFmtId="0" fontId="1" fillId="0" borderId="16"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4" fillId="0" borderId="0" xfId="0" applyFont="1" applyAlignment="1">
      <alignment vertical="center"/>
    </xf>
    <xf numFmtId="0" fontId="0" fillId="5" borderId="0" xfId="0" applyFill="1" applyAlignment="1">
      <alignment horizontal="left" wrapText="1"/>
    </xf>
    <xf numFmtId="0" fontId="0" fillId="5" borderId="0" xfId="0" applyFill="1" applyAlignment="1">
      <alignment wrapText="1"/>
    </xf>
    <xf numFmtId="0" fontId="0" fillId="3" borderId="0" xfId="0" applyFill="1" applyAlignment="1">
      <alignment horizontal="left" wrapText="1"/>
    </xf>
    <xf numFmtId="0" fontId="0" fillId="0" borderId="0" xfId="0" applyAlignment="1">
      <alignment horizontal="left" wrapText="1"/>
    </xf>
    <xf numFmtId="0" fontId="18" fillId="3" borderId="0" xfId="0" applyFont="1" applyFill="1" applyAlignment="1">
      <alignment horizontal="left" wrapText="1"/>
    </xf>
    <xf numFmtId="0" fontId="17" fillId="3" borderId="0" xfId="0" applyFont="1" applyFill="1" applyAlignment="1">
      <alignment horizontal="right" wrapText="1"/>
    </xf>
    <xf numFmtId="0" fontId="20" fillId="0" borderId="0" xfId="0" applyFont="1" applyAlignment="1">
      <alignment horizontal="left" wrapText="1"/>
    </xf>
    <xf numFmtId="0" fontId="22" fillId="0" borderId="0" xfId="0" applyFont="1"/>
    <xf numFmtId="0" fontId="18" fillId="0" borderId="14" xfId="0" applyFont="1" applyBorder="1"/>
    <xf numFmtId="0" fontId="18" fillId="0" borderId="0" xfId="0" applyFont="1"/>
    <xf numFmtId="0" fontId="18" fillId="0" borderId="0" xfId="0" applyFont="1" applyAlignment="1">
      <alignment horizontal="center"/>
    </xf>
    <xf numFmtId="0" fontId="10" fillId="7"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3" fillId="0" borderId="4" xfId="0" applyFont="1" applyBorder="1" applyAlignment="1">
      <alignment vertical="center"/>
    </xf>
    <xf numFmtId="0" fontId="23" fillId="0" borderId="4" xfId="0" applyFont="1" applyBorder="1" applyAlignment="1">
      <alignment vertical="center"/>
    </xf>
    <xf numFmtId="0" fontId="2" fillId="0" borderId="4" xfId="0" applyFont="1" applyBorder="1" applyAlignment="1">
      <alignment vertical="center"/>
    </xf>
    <xf numFmtId="0" fontId="25" fillId="0" borderId="0" xfId="0" applyFont="1" applyAlignment="1">
      <alignment horizontal="center" vertical="center" wrapText="1"/>
    </xf>
    <xf numFmtId="0" fontId="22" fillId="0" borderId="0" xfId="0" applyFont="1" applyAlignment="1">
      <alignment horizontal="center"/>
    </xf>
    <xf numFmtId="2" fontId="0" fillId="0" borderId="15" xfId="0" applyNumberFormat="1" applyBorder="1"/>
    <xf numFmtId="0" fontId="1" fillId="8" borderId="25"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18" fillId="5" borderId="0" xfId="0" applyFont="1" applyFill="1" applyAlignment="1">
      <alignment horizontal="left" wrapText="1"/>
    </xf>
    <xf numFmtId="0" fontId="22" fillId="9" borderId="0" xfId="0" applyFont="1" applyFill="1"/>
    <xf numFmtId="0" fontId="25" fillId="9" borderId="0" xfId="0" applyFont="1" applyFill="1" applyAlignment="1">
      <alignment horizontal="center" vertical="center" wrapText="1"/>
    </xf>
    <xf numFmtId="0" fontId="26" fillId="0" borderId="0" xfId="0" applyFont="1" applyAlignment="1">
      <alignment vertical="center" wrapText="1"/>
    </xf>
    <xf numFmtId="0" fontId="26" fillId="0" borderId="0" xfId="0" applyFont="1" applyAlignment="1">
      <alignment vertical="center"/>
    </xf>
    <xf numFmtId="0" fontId="18" fillId="0" borderId="0" xfId="0" applyFont="1" applyAlignment="1">
      <alignment vertical="center" wrapText="1"/>
    </xf>
    <xf numFmtId="0" fontId="8" fillId="0" borderId="4" xfId="0" applyFont="1" applyBorder="1" applyAlignment="1">
      <alignment wrapText="1"/>
    </xf>
    <xf numFmtId="0" fontId="8" fillId="0" borderId="4" xfId="0" applyFont="1" applyBorder="1" applyAlignment="1">
      <alignment horizontal="left" wrapText="1"/>
    </xf>
    <xf numFmtId="0" fontId="8" fillId="0" borderId="9" xfId="0" applyFont="1" applyBorder="1" applyAlignment="1">
      <alignment vertical="top" wrapText="1"/>
    </xf>
    <xf numFmtId="0" fontId="8" fillId="0" borderId="9" xfId="0" applyFont="1" applyBorder="1" applyAlignment="1">
      <alignment horizontal="left" vertical="top" wrapText="1"/>
    </xf>
    <xf numFmtId="0" fontId="8" fillId="0" borderId="9" xfId="0" applyFont="1" applyBorder="1" applyAlignment="1">
      <alignment horizontal="center" vertical="top" wrapText="1"/>
    </xf>
    <xf numFmtId="0" fontId="0" fillId="0" borderId="9" xfId="0" applyBorder="1" applyAlignment="1">
      <alignment horizontal="center" wrapText="1"/>
    </xf>
    <xf numFmtId="0" fontId="8" fillId="0" borderId="9" xfId="0" applyFont="1" applyBorder="1" applyAlignment="1">
      <alignment horizontal="left" wrapText="1"/>
    </xf>
    <xf numFmtId="0" fontId="8" fillId="5" borderId="9" xfId="0" applyFont="1" applyFill="1" applyBorder="1" applyAlignment="1">
      <alignment horizontal="left" vertical="top" wrapText="1"/>
    </xf>
    <xf numFmtId="0" fontId="11" fillId="0" borderId="9" xfId="0" applyFont="1" applyBorder="1" applyAlignment="1">
      <alignment horizontal="center" vertical="center" wrapText="1"/>
    </xf>
    <xf numFmtId="0" fontId="0" fillId="0" borderId="9" xfId="0" applyBorder="1" applyAlignment="1">
      <alignment wrapText="1"/>
    </xf>
    <xf numFmtId="0" fontId="3" fillId="0" borderId="4" xfId="0" applyFont="1" applyBorder="1" applyAlignment="1">
      <alignment vertical="center" wrapText="1"/>
    </xf>
    <xf numFmtId="1" fontId="0" fillId="0" borderId="4" xfId="0" applyNumberFormat="1" applyBorder="1" applyAlignment="1">
      <alignment horizontal="right" vertical="center"/>
    </xf>
    <xf numFmtId="165" fontId="0" fillId="0" borderId="4" xfId="0" applyNumberFormat="1" applyBorder="1" applyAlignment="1">
      <alignment horizontal="right" vertical="center"/>
    </xf>
    <xf numFmtId="0" fontId="11" fillId="5" borderId="4" xfId="0" applyFont="1" applyFill="1" applyBorder="1" applyAlignment="1">
      <alignment horizontal="left" vertical="top" wrapText="1"/>
    </xf>
    <xf numFmtId="0" fontId="6" fillId="5" borderId="0" xfId="0" applyFont="1" applyFill="1" applyAlignment="1">
      <alignment horizontal="center"/>
    </xf>
    <xf numFmtId="0" fontId="16" fillId="0" borderId="18" xfId="0" applyFont="1" applyBorder="1" applyAlignment="1">
      <alignment horizontal="left" vertical="top" wrapText="1"/>
    </xf>
    <xf numFmtId="0" fontId="16" fillId="0" borderId="0" xfId="0" applyFont="1" applyAlignment="1">
      <alignment horizontal="left" vertical="top" wrapText="1"/>
    </xf>
    <xf numFmtId="0" fontId="16" fillId="0" borderId="10" xfId="0" applyFont="1" applyBorder="1" applyAlignment="1">
      <alignment horizontal="left" vertical="top" wrapText="1"/>
    </xf>
    <xf numFmtId="0" fontId="16" fillId="0" borderId="18" xfId="0" applyFont="1" applyBorder="1" applyAlignment="1">
      <alignment horizontal="left" vertical="top" wrapText="1" indent="4"/>
    </xf>
    <xf numFmtId="0" fontId="16" fillId="0" borderId="0" xfId="0" applyFont="1" applyAlignment="1">
      <alignment horizontal="left" vertical="top" wrapText="1" indent="4"/>
    </xf>
    <xf numFmtId="0" fontId="16" fillId="0" borderId="10" xfId="0" applyFont="1" applyBorder="1" applyAlignment="1">
      <alignment horizontal="left" vertical="top" wrapText="1" indent="4"/>
    </xf>
    <xf numFmtId="0" fontId="6" fillId="5" borderId="0" xfId="0" applyFont="1" applyFill="1" applyAlignment="1">
      <alignment horizontal="center" wrapText="1"/>
    </xf>
    <xf numFmtId="0" fontId="19" fillId="0" borderId="17" xfId="0" applyFont="1" applyBorder="1" applyAlignment="1">
      <alignment horizontal="left" vertical="center" wrapText="1"/>
    </xf>
    <xf numFmtId="0" fontId="19" fillId="0" borderId="13" xfId="0" applyFont="1" applyBorder="1" applyAlignment="1">
      <alignment horizontal="left" vertical="center" wrapText="1"/>
    </xf>
    <xf numFmtId="0" fontId="19" fillId="0" borderId="12" xfId="0" applyFont="1" applyBorder="1" applyAlignment="1">
      <alignment horizontal="left" vertical="center" wrapText="1"/>
    </xf>
    <xf numFmtId="0" fontId="19" fillId="0" borderId="19" xfId="0" applyFont="1" applyBorder="1" applyAlignment="1">
      <alignment horizontal="left" vertical="center" wrapText="1"/>
    </xf>
    <xf numFmtId="0" fontId="19" fillId="0" borderId="14" xfId="0" applyFont="1" applyBorder="1" applyAlignment="1">
      <alignment horizontal="left" vertical="center" wrapText="1"/>
    </xf>
    <xf numFmtId="0" fontId="19" fillId="0" borderId="11" xfId="0" applyFont="1" applyBorder="1" applyAlignment="1">
      <alignment horizontal="left" vertical="center" wrapText="1"/>
    </xf>
    <xf numFmtId="0" fontId="19" fillId="0" borderId="18" xfId="0" applyFont="1" applyBorder="1" applyAlignment="1">
      <alignment horizontal="left" vertical="center" wrapText="1"/>
    </xf>
    <xf numFmtId="0" fontId="19" fillId="0" borderId="0" xfId="0" applyFont="1" applyAlignment="1">
      <alignment horizontal="left" vertical="center" wrapText="1"/>
    </xf>
    <xf numFmtId="0" fontId="19" fillId="0" borderId="10" xfId="0" applyFont="1" applyBorder="1" applyAlignment="1">
      <alignment horizontal="left" vertical="center" wrapText="1"/>
    </xf>
    <xf numFmtId="0" fontId="16" fillId="0" borderId="18" xfId="0" applyFont="1" applyBorder="1" applyAlignment="1">
      <alignment horizontal="left" vertical="center" wrapText="1"/>
    </xf>
    <xf numFmtId="0" fontId="16" fillId="0" borderId="0" xfId="0" applyFont="1" applyAlignment="1">
      <alignment horizontal="left" vertical="center" wrapText="1"/>
    </xf>
    <xf numFmtId="0" fontId="16" fillId="0" borderId="10"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3" fillId="0" borderId="4"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0" fillId="7" borderId="4"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19"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2"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 fillId="0" borderId="19"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horizontal="center" vertical="center"/>
    </xf>
    <xf numFmtId="0" fontId="0" fillId="0" borderId="0" xfId="0"/>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0" fillId="0" borderId="17" xfId="0" applyBorder="1" applyAlignment="1">
      <alignment horizontal="left" vertical="center" wrapText="1"/>
    </xf>
    <xf numFmtId="0" fontId="0" fillId="0" borderId="13" xfId="0" applyBorder="1" applyAlignment="1">
      <alignment horizontal="left" vertical="center"/>
    </xf>
    <xf numFmtId="0" fontId="0" fillId="0" borderId="12" xfId="0" applyBorder="1" applyAlignment="1">
      <alignment horizontal="left" vertical="center"/>
    </xf>
    <xf numFmtId="0" fontId="0" fillId="0" borderId="1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9" xfId="0" applyBorder="1" applyAlignment="1">
      <alignment horizontal="left" vertical="center"/>
    </xf>
    <xf numFmtId="0" fontId="0" fillId="0" borderId="14" xfId="0" applyBorder="1" applyAlignment="1">
      <alignment horizontal="left" vertical="center"/>
    </xf>
    <xf numFmtId="0" fontId="0" fillId="0" borderId="11" xfId="0" applyBorder="1" applyAlignment="1">
      <alignment horizontal="left" vertical="center"/>
    </xf>
    <xf numFmtId="0" fontId="1" fillId="8" borderId="20"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4" fillId="5" borderId="0" xfId="0" applyFont="1" applyFill="1" applyAlignment="1">
      <alignment horizontal="center" wrapText="1"/>
    </xf>
    <xf numFmtId="0" fontId="1" fillId="2" borderId="23" xfId="0" applyFont="1" applyFill="1" applyBorder="1" applyAlignment="1">
      <alignment horizontal="justify" vertical="center"/>
    </xf>
    <xf numFmtId="0" fontId="1" fillId="2" borderId="24" xfId="0" applyFont="1" applyFill="1" applyBorder="1" applyAlignment="1">
      <alignment horizontal="justify" vertical="center"/>
    </xf>
    <xf numFmtId="0" fontId="1" fillId="2" borderId="26" xfId="0" applyFont="1" applyFill="1" applyBorder="1" applyAlignment="1">
      <alignment horizontal="justify"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1" fillId="8" borderId="28" xfId="0"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6"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4" fillId="0" borderId="4" xfId="0" applyFont="1" applyBorder="1" applyAlignment="1">
      <alignment horizontal="left" vertical="center" wrapText="1"/>
    </xf>
    <xf numFmtId="0" fontId="18" fillId="0" borderId="14" xfId="0" applyFont="1" applyBorder="1" applyAlignment="1">
      <alignment horizontal="left"/>
    </xf>
    <xf numFmtId="0" fontId="13" fillId="0" borderId="4" xfId="0" applyFont="1" applyBorder="1" applyAlignment="1">
      <alignment horizontal="center" vertic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cellXfs>
  <cellStyles count="2">
    <cellStyle name="Moned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r>
              <a:rPr lang="es-PE"/>
              <a:t>Cumplimiento de los estándares de Sociales</a:t>
            </a:r>
          </a:p>
        </c:rich>
      </c:tx>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endParaRPr lang="es-EC"/>
        </a:p>
      </c:txPr>
    </c:title>
    <c:autoTitleDeleted val="0"/>
    <c:plotArea>
      <c:layout>
        <c:manualLayout>
          <c:layoutTarget val="inner"/>
          <c:xMode val="edge"/>
          <c:yMode val="edge"/>
          <c:x val="0.25368359928460282"/>
          <c:y val="0.22379631117538881"/>
          <c:w val="0.5057351016963586"/>
          <c:h val="0.62018997625296834"/>
        </c:manualLayout>
      </c:layout>
      <c:radarChart>
        <c:radarStyle val="marker"/>
        <c:varyColors val="0"/>
        <c:ser>
          <c:idx val="0"/>
          <c:order val="0"/>
          <c:tx>
            <c:strRef>
              <c:f>'Resultados del Diagnóstico'!$C$8</c:f>
              <c:strCache>
                <c:ptCount val="1"/>
                <c:pt idx="0">
                  <c:v>Formal</c:v>
                </c:pt>
              </c:strCache>
            </c:strRef>
          </c:tx>
          <c:spPr>
            <a:ln w="47625" cap="rnd" cmpd="sng" algn="ctr">
              <a:solidFill>
                <a:schemeClr val="accent1">
                  <a:shade val="95000"/>
                  <a:satMod val="105000"/>
                </a:schemeClr>
              </a:solidFill>
              <a:prstDash val="solid"/>
              <a:round/>
            </a:ln>
            <a:effectLst/>
          </c:spPr>
          <c:marker>
            <c:symbol val="none"/>
          </c:marker>
          <c:cat>
            <c:strRef>
              <c:f>'Resultados del Diagnóstico'!$B$9:$B$15</c:f>
              <c:strCache>
                <c:ptCount val="7"/>
                <c:pt idx="0">
                  <c:v>7.1 Objetivos de impacto social de la Organización </c:v>
                </c:pt>
                <c:pt idx="1">
                  <c:v>7.2 Competencias y compromiso de la directiva con el desempeño social</c:v>
                </c:pt>
                <c:pt idx="2">
                  <c:v>7.3 Gestión social y liderazgo de la Alta Gerencia</c:v>
                </c:pt>
                <c:pt idx="3">
                  <c:v>7.4 Gestión de riesgos y cumplimiento social</c:v>
                </c:pt>
                <c:pt idx="4">
                  <c:v>7.5 Código de Ética con valores sociales</c:v>
                </c:pt>
                <c:pt idx="5">
                  <c:v>7.6 Equilibrio del crecimiento económico, social y ambiental </c:v>
                </c:pt>
                <c:pt idx="6">
                  <c:v>7.7 Equilibrio en políticas de precios, tarifas e indicadores financieros</c:v>
                </c:pt>
              </c:strCache>
            </c:strRef>
          </c:cat>
          <c:val>
            <c:numRef>
              <c:f>'Resultados del Diagnóstico'!$C$9:$C$15</c:f>
              <c:numCache>
                <c:formatCode>0</c:formatCode>
                <c:ptCount val="7"/>
                <c:pt idx="0">
                  <c:v>100</c:v>
                </c:pt>
                <c:pt idx="1">
                  <c:v>0</c:v>
                </c:pt>
                <c:pt idx="2">
                  <c:v>0</c:v>
                </c:pt>
                <c:pt idx="3">
                  <c:v>0</c:v>
                </c:pt>
                <c:pt idx="4">
                  <c:v>100</c:v>
                </c:pt>
                <c:pt idx="5">
                  <c:v>0</c:v>
                </c:pt>
                <c:pt idx="6">
                  <c:v>0</c:v>
                </c:pt>
              </c:numCache>
            </c:numRef>
          </c:val>
          <c:extLst>
            <c:ext xmlns:c16="http://schemas.microsoft.com/office/drawing/2014/chart" uri="{C3380CC4-5D6E-409C-BE32-E72D297353CC}">
              <c16:uniqueId val="{00000000-9367-458C-AB4F-E3BCC98C4FE7}"/>
            </c:ext>
          </c:extLst>
        </c:ser>
        <c:ser>
          <c:idx val="1"/>
          <c:order val="1"/>
          <c:tx>
            <c:strRef>
              <c:f>'Resultados del Diagnóstico'!$D$8</c:f>
              <c:strCache>
                <c:ptCount val="1"/>
                <c:pt idx="0">
                  <c:v>Factual</c:v>
                </c:pt>
              </c:strCache>
            </c:strRef>
          </c:tx>
          <c:spPr>
            <a:ln w="47625" cap="rnd" cmpd="sng" algn="ctr">
              <a:solidFill>
                <a:schemeClr val="accent3">
                  <a:shade val="95000"/>
                  <a:satMod val="105000"/>
                </a:schemeClr>
              </a:solidFill>
              <a:prstDash val="solid"/>
              <a:round/>
            </a:ln>
            <a:effectLst/>
          </c:spPr>
          <c:marker>
            <c:symbol val="none"/>
          </c:marker>
          <c:cat>
            <c:strRef>
              <c:f>'Resultados del Diagnóstico'!$B$9:$B$15</c:f>
              <c:strCache>
                <c:ptCount val="7"/>
                <c:pt idx="0">
                  <c:v>7.1 Objetivos de impacto social de la Organización </c:v>
                </c:pt>
                <c:pt idx="1">
                  <c:v>7.2 Competencias y compromiso de la directiva con el desempeño social</c:v>
                </c:pt>
                <c:pt idx="2">
                  <c:v>7.3 Gestión social y liderazgo de la Alta Gerencia</c:v>
                </c:pt>
                <c:pt idx="3">
                  <c:v>7.4 Gestión de riesgos y cumplimiento social</c:v>
                </c:pt>
                <c:pt idx="4">
                  <c:v>7.5 Código de Ética con valores sociales</c:v>
                </c:pt>
                <c:pt idx="5">
                  <c:v>7.6 Equilibrio del crecimiento económico, social y ambiental </c:v>
                </c:pt>
                <c:pt idx="6">
                  <c:v>7.7 Equilibrio en políticas de precios, tarifas e indicadores financieros</c:v>
                </c:pt>
              </c:strCache>
            </c:strRef>
          </c:cat>
          <c:val>
            <c:numRef>
              <c:f>'Resultados del Diagnóstico'!$D$9:$D$15</c:f>
              <c:numCache>
                <c:formatCode>0</c:formatCode>
                <c:ptCount val="7"/>
                <c:pt idx="0">
                  <c:v>100</c:v>
                </c:pt>
                <c:pt idx="1">
                  <c:v>50</c:v>
                </c:pt>
                <c:pt idx="2">
                  <c:v>50</c:v>
                </c:pt>
                <c:pt idx="3">
                  <c:v>33</c:v>
                </c:pt>
                <c:pt idx="4">
                  <c:v>100</c:v>
                </c:pt>
                <c:pt idx="5">
                  <c:v>50</c:v>
                </c:pt>
                <c:pt idx="6">
                  <c:v>75</c:v>
                </c:pt>
              </c:numCache>
            </c:numRef>
          </c:val>
          <c:extLst>
            <c:ext xmlns:c16="http://schemas.microsoft.com/office/drawing/2014/chart" uri="{C3380CC4-5D6E-409C-BE32-E72D297353CC}">
              <c16:uniqueId val="{00000001-9367-458C-AB4F-E3BCC98C4FE7}"/>
            </c:ext>
          </c:extLst>
        </c:ser>
        <c:ser>
          <c:idx val="2"/>
          <c:order val="2"/>
          <c:tx>
            <c:strRef>
              <c:f>'Resultados del Diagnóstico'!$E$8</c:f>
              <c:strCache>
                <c:ptCount val="1"/>
                <c:pt idx="0">
                  <c:v>Total</c:v>
                </c:pt>
              </c:strCache>
            </c:strRef>
          </c:tx>
          <c:spPr>
            <a:ln w="47625" cap="rnd" cmpd="sng" algn="ctr">
              <a:solidFill>
                <a:schemeClr val="accent5">
                  <a:shade val="95000"/>
                  <a:satMod val="105000"/>
                </a:schemeClr>
              </a:solidFill>
              <a:prstDash val="solid"/>
              <a:round/>
            </a:ln>
            <a:effectLst/>
          </c:spPr>
          <c:marker>
            <c:symbol val="none"/>
          </c:marker>
          <c:cat>
            <c:strRef>
              <c:f>'Resultados del Diagnóstico'!$B$9:$B$15</c:f>
              <c:strCache>
                <c:ptCount val="7"/>
                <c:pt idx="0">
                  <c:v>7.1 Objetivos de impacto social de la Organización </c:v>
                </c:pt>
                <c:pt idx="1">
                  <c:v>7.2 Competencias y compromiso de la directiva con el desempeño social</c:v>
                </c:pt>
                <c:pt idx="2">
                  <c:v>7.3 Gestión social y liderazgo de la Alta Gerencia</c:v>
                </c:pt>
                <c:pt idx="3">
                  <c:v>7.4 Gestión de riesgos y cumplimiento social</c:v>
                </c:pt>
                <c:pt idx="4">
                  <c:v>7.5 Código de Ética con valores sociales</c:v>
                </c:pt>
                <c:pt idx="5">
                  <c:v>7.6 Equilibrio del crecimiento económico, social y ambiental </c:v>
                </c:pt>
                <c:pt idx="6">
                  <c:v>7.7 Equilibrio en políticas de precios, tarifas e indicadores financieros</c:v>
                </c:pt>
              </c:strCache>
            </c:strRef>
          </c:cat>
          <c:val>
            <c:numRef>
              <c:f>'Resultados del Diagnóstico'!$E$9:$E$15</c:f>
              <c:numCache>
                <c:formatCode>0.0</c:formatCode>
                <c:ptCount val="7"/>
                <c:pt idx="0">
                  <c:v>100</c:v>
                </c:pt>
                <c:pt idx="1">
                  <c:v>25</c:v>
                </c:pt>
                <c:pt idx="2">
                  <c:v>25</c:v>
                </c:pt>
                <c:pt idx="3">
                  <c:v>16.5</c:v>
                </c:pt>
                <c:pt idx="4">
                  <c:v>100</c:v>
                </c:pt>
                <c:pt idx="5">
                  <c:v>25</c:v>
                </c:pt>
                <c:pt idx="6">
                  <c:v>37.5</c:v>
                </c:pt>
              </c:numCache>
            </c:numRef>
          </c:val>
          <c:extLst>
            <c:ext xmlns:c16="http://schemas.microsoft.com/office/drawing/2014/chart" uri="{C3380CC4-5D6E-409C-BE32-E72D297353CC}">
              <c16:uniqueId val="{00000002-9367-458C-AB4F-E3BCC98C4FE7}"/>
            </c:ext>
          </c:extLst>
        </c:ser>
        <c:dLbls>
          <c:showLegendKey val="0"/>
          <c:showVal val="0"/>
          <c:showCatName val="0"/>
          <c:showSerName val="0"/>
          <c:showPercent val="0"/>
          <c:showBubbleSize val="0"/>
        </c:dLbls>
        <c:axId val="216994560"/>
        <c:axId val="216996096"/>
      </c:radarChart>
      <c:catAx>
        <c:axId val="216994560"/>
        <c:scaling>
          <c:orientation val="minMax"/>
        </c:scaling>
        <c:delete val="0"/>
        <c:axPos val="b"/>
        <c:majorGridlines>
          <c:spPr>
            <a:ln w="9525" cap="flat" cmpd="sng" algn="ctr">
              <a:solidFill>
                <a:schemeClr val="dk1">
                  <a:tint val="75000"/>
                  <a:shade val="95000"/>
                  <a:satMod val="105000"/>
                </a:schemeClr>
              </a:solidFill>
              <a:prstDash val="solid"/>
              <a:round/>
            </a:ln>
            <a:effectLst/>
          </c:spPr>
        </c:majorGridlines>
        <c:numFmt formatCode="General" sourceLinked="0"/>
        <c:majorTickMark val="out"/>
        <c:minorTickMark val="none"/>
        <c:tickLblPos val="nextTo"/>
        <c:spPr>
          <a:noFill/>
          <a:ln w="9525" cap="flat" cmpd="sng" algn="ctr">
            <a:solidFill>
              <a:schemeClr val="dk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EC"/>
          </a:p>
        </c:txPr>
        <c:crossAx val="216996096"/>
        <c:crosses val="autoZero"/>
        <c:auto val="1"/>
        <c:lblAlgn val="ctr"/>
        <c:lblOffset val="100"/>
        <c:noMultiLvlLbl val="0"/>
      </c:catAx>
      <c:valAx>
        <c:axId val="216996096"/>
        <c:scaling>
          <c:orientation val="minMax"/>
        </c:scaling>
        <c:delete val="0"/>
        <c:axPos val="l"/>
        <c:majorGridlines>
          <c:spPr>
            <a:ln w="9525" cap="flat" cmpd="sng" algn="ctr">
              <a:solidFill>
                <a:schemeClr val="dk1">
                  <a:tint val="75000"/>
                  <a:shade val="95000"/>
                  <a:satMod val="105000"/>
                </a:schemeClr>
              </a:solidFill>
              <a:prstDash val="solid"/>
              <a:round/>
            </a:ln>
            <a:effectLst/>
          </c:spPr>
        </c:majorGridlines>
        <c:numFmt formatCode="0" sourceLinked="1"/>
        <c:majorTickMark val="cross"/>
        <c:minorTickMark val="none"/>
        <c:tickLblPos val="nextTo"/>
        <c:spPr>
          <a:noFill/>
          <a:ln w="9525" cap="flat" cmpd="sng" algn="ctr">
            <a:solidFill>
              <a:schemeClr val="dk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EC"/>
          </a:p>
        </c:txPr>
        <c:crossAx val="216994560"/>
        <c:crosses val="autoZero"/>
        <c:crossBetween val="between"/>
        <c:majorUnit val="20"/>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EC"/>
        </a:p>
      </c:txPr>
    </c:legend>
    <c:plotVisOnly val="1"/>
    <c:dispBlanksAs val="gap"/>
    <c:showDLblsOverMax val="0"/>
  </c:chart>
  <c:spPr>
    <a:solidFill>
      <a:sysClr val="window" lastClr="FFFFFF"/>
    </a:solidFill>
    <a:ln>
      <a:noFill/>
    </a:ln>
    <a:effectLst/>
  </c:spPr>
  <c:txPr>
    <a:bodyPr/>
    <a:lstStyle/>
    <a:p>
      <a:pPr>
        <a:defRPr>
          <a:solidFill>
            <a:sysClr val="windowText" lastClr="000000"/>
          </a:solidFill>
        </a:defRPr>
      </a:pPr>
      <a:endParaRPr lang="es-EC"/>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PE"/>
              <a:t>Cumplimiento de los estándares Sociales </a:t>
            </a:r>
          </a:p>
          <a:p>
            <a:pPr>
              <a:defRPr/>
            </a:pPr>
            <a:r>
              <a:rPr lang="es-PE"/>
              <a:t>(Estándares 1 a 7)</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C"/>
        </a:p>
      </c:txPr>
    </c:title>
    <c:autoTitleDeleted val="0"/>
    <c:plotArea>
      <c:layout>
        <c:manualLayout>
          <c:layoutTarget val="inner"/>
          <c:xMode val="edge"/>
          <c:yMode val="edge"/>
          <c:x val="0.43376447854809591"/>
          <c:y val="0.21245844269466316"/>
          <c:w val="0.5057351016963586"/>
          <c:h val="0.62018997625296834"/>
        </c:manualLayout>
      </c:layout>
      <c:barChart>
        <c:barDir val="bar"/>
        <c:grouping val="clustered"/>
        <c:varyColors val="0"/>
        <c:ser>
          <c:idx val="0"/>
          <c:order val="0"/>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C"/>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'Resultados del Diagnóstico'!$B$51:$B$57</c:f>
              <c:strCache>
                <c:ptCount val="7"/>
                <c:pt idx="0">
                  <c:v>7.1 Objetivos de impacto social de la Organización </c:v>
                </c:pt>
                <c:pt idx="1">
                  <c:v>7.2 Competencias y compromiso de la directiva con el desempeño social</c:v>
                </c:pt>
                <c:pt idx="2">
                  <c:v>7.3 Gestión social y liderazgo de la Alta Gerencia</c:v>
                </c:pt>
                <c:pt idx="3">
                  <c:v>7.4 Gestión de riesgos y cumplimiento social</c:v>
                </c:pt>
                <c:pt idx="4">
                  <c:v>7.5 Código de Ética con valores sociales</c:v>
                </c:pt>
                <c:pt idx="5">
                  <c:v>7.6 Equilibrio del crecimiento económico, social y ambiental </c:v>
                </c:pt>
                <c:pt idx="6">
                  <c:v>7.7 Equilibrio en políticas de precios, tarifas e indicadores financieros</c:v>
                </c:pt>
              </c:strCache>
            </c:strRef>
          </c:cat>
          <c:val>
            <c:numRef>
              <c:f>'Resultados del Diagnóstico'!$C$51:$C$57</c:f>
              <c:numCache>
                <c:formatCode>0</c:formatCode>
                <c:ptCount val="7"/>
                <c:pt idx="0">
                  <c:v>100</c:v>
                </c:pt>
                <c:pt idx="1">
                  <c:v>0</c:v>
                </c:pt>
                <c:pt idx="2">
                  <c:v>0</c:v>
                </c:pt>
                <c:pt idx="3">
                  <c:v>0</c:v>
                </c:pt>
                <c:pt idx="4">
                  <c:v>100</c:v>
                </c:pt>
                <c:pt idx="5">
                  <c:v>0</c:v>
                </c:pt>
                <c:pt idx="6">
                  <c:v>0</c:v>
                </c:pt>
              </c:numCache>
            </c:numRef>
          </c:val>
          <c:extLst>
            <c:ext xmlns:c16="http://schemas.microsoft.com/office/drawing/2014/chart" uri="{C3380CC4-5D6E-409C-BE32-E72D297353CC}">
              <c16:uniqueId val="{00000000-A204-4EC4-8116-48B8552B24F6}"/>
            </c:ext>
          </c:extLst>
        </c:ser>
        <c:ser>
          <c:idx val="1"/>
          <c:order val="1"/>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EC"/>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'Resultados del Diagnóstico'!$B$51:$B$57</c:f>
              <c:strCache>
                <c:ptCount val="7"/>
                <c:pt idx="0">
                  <c:v>7.1 Objetivos de impacto social de la Organización </c:v>
                </c:pt>
                <c:pt idx="1">
                  <c:v>7.2 Competencias y compromiso de la directiva con el desempeño social</c:v>
                </c:pt>
                <c:pt idx="2">
                  <c:v>7.3 Gestión social y liderazgo de la Alta Gerencia</c:v>
                </c:pt>
                <c:pt idx="3">
                  <c:v>7.4 Gestión de riesgos y cumplimiento social</c:v>
                </c:pt>
                <c:pt idx="4">
                  <c:v>7.5 Código de Ética con valores sociales</c:v>
                </c:pt>
                <c:pt idx="5">
                  <c:v>7.6 Equilibrio del crecimiento económico, social y ambiental </c:v>
                </c:pt>
                <c:pt idx="6">
                  <c:v>7.7 Equilibrio en políticas de precios, tarifas e indicadores financieros</c:v>
                </c:pt>
              </c:strCache>
            </c:strRef>
          </c:cat>
          <c:val>
            <c:numRef>
              <c:f>'Resultados del Diagnóstico'!$D$51:$D$57</c:f>
              <c:numCache>
                <c:formatCode>0</c:formatCode>
                <c:ptCount val="7"/>
                <c:pt idx="0">
                  <c:v>100</c:v>
                </c:pt>
                <c:pt idx="1">
                  <c:v>50</c:v>
                </c:pt>
                <c:pt idx="2">
                  <c:v>50</c:v>
                </c:pt>
                <c:pt idx="3">
                  <c:v>33</c:v>
                </c:pt>
                <c:pt idx="4">
                  <c:v>100</c:v>
                </c:pt>
                <c:pt idx="5">
                  <c:v>50</c:v>
                </c:pt>
                <c:pt idx="6">
                  <c:v>75</c:v>
                </c:pt>
              </c:numCache>
            </c:numRef>
          </c:val>
          <c:extLst>
            <c:ext xmlns:c16="http://schemas.microsoft.com/office/drawing/2014/chart" uri="{C3380CC4-5D6E-409C-BE32-E72D297353CC}">
              <c16:uniqueId val="{00000001-A204-4EC4-8116-48B8552B24F6}"/>
            </c:ext>
          </c:extLst>
        </c:ser>
        <c:dLbls>
          <c:dLblPos val="inEnd"/>
          <c:showLegendKey val="0"/>
          <c:showVal val="1"/>
          <c:showCatName val="0"/>
          <c:showSerName val="0"/>
          <c:showPercent val="0"/>
          <c:showBubbleSize val="0"/>
        </c:dLbls>
        <c:gapWidth val="65"/>
        <c:axId val="217030016"/>
        <c:axId val="217040000"/>
      </c:barChart>
      <c:catAx>
        <c:axId val="217030016"/>
        <c:scaling>
          <c:orientation val="minMax"/>
        </c:scaling>
        <c:delete val="0"/>
        <c:axPos val="l"/>
        <c:numFmt formatCode="General" sourceLinked="0"/>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C"/>
          </a:p>
        </c:txPr>
        <c:crossAx val="217040000"/>
        <c:crosses val="autoZero"/>
        <c:auto val="1"/>
        <c:lblAlgn val="ctr"/>
        <c:lblOffset val="100"/>
        <c:noMultiLvlLbl val="0"/>
      </c:catAx>
      <c:valAx>
        <c:axId val="217040000"/>
        <c:scaling>
          <c:orientation val="minMax"/>
          <c:max val="100"/>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crossAx val="217030016"/>
        <c:crosses val="autoZero"/>
        <c:crossBetween val="between"/>
        <c:majorUnit val="20"/>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EC"/>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42">
  <cs:axisTitle>
    <cs:lnRef idx="0"/>
    <cs:fillRef idx="0"/>
    <cs:effectRef idx="0"/>
    <cs:fontRef idx="minor">
      <a:schemeClr val="lt1"/>
    </cs:fontRef>
    <cs:defRPr sz="1000" b="1" kern="1200"/>
  </cs:axisTitle>
  <cs:categoryAxis>
    <cs:lnRef idx="1">
      <a:schemeClr val="dk1">
        <a:tint val="75000"/>
      </a:schemeClr>
    </cs:lnRef>
    <cs:fillRef idx="0"/>
    <cs:effectRef idx="0"/>
    <cs:fontRef idx="minor">
      <a:schemeClr val="lt1"/>
    </cs:fontRef>
    <cs:spPr>
      <a:ln>
        <a:round/>
      </a:ln>
    </cs:spPr>
    <cs:defRPr sz="1000" kern="1200"/>
  </cs:categoryAxis>
  <cs:chartArea>
    <cs:lnRef idx="0"/>
    <cs:fillRef idx="1">
      <a:schemeClr val="dk1"/>
    </cs:fillRef>
    <cs:effectRef idx="0"/>
    <cs:fontRef idx="minor">
      <a:schemeClr val="lt1"/>
    </cs:fontRef>
    <cs:defRPr sz="1000" kern="1200"/>
  </cs:chartArea>
  <cs:dataLabel>
    <cs:lnRef idx="0"/>
    <cs:fillRef idx="0"/>
    <cs:effectRef idx="0"/>
    <cs:fontRef idx="minor">
      <a:schemeClr val="lt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dk1"/>
    </cs:fontRef>
  </cs:dataPoint>
  <cs:dataPoint3D>
    <cs:lnRef idx="0"/>
    <cs:fillRef idx="3">
      <cs:styleClr val="auto"/>
    </cs:fillRef>
    <cs:effectRef idx="3">
      <a:schemeClr val="dk1"/>
    </cs:effectRef>
    <cs:fontRef idx="minor">
      <a:schemeClr val="dk1"/>
    </cs:fontRef>
  </cs:dataPoint3D>
  <cs:dataPointLine>
    <cs:lnRef idx="1">
      <cs:styleClr val="auto"/>
    </cs:lnRef>
    <cs:lineWidthScale>5</cs:lineWidthScale>
    <cs:fillRef idx="0"/>
    <cs:effectRef idx="0"/>
    <cs:fontRef idx="minor">
      <a:schemeClr val="dk2"/>
    </cs:fontRef>
    <cs:spPr>
      <a:ln cap="rnd">
        <a:round/>
      </a:ln>
    </cs:spPr>
  </cs:dataPointLine>
  <cs:dataPointMarker>
    <cs:lnRef idx="1">
      <cs:styleClr val="auto"/>
    </cs:lnRef>
    <cs:fillRef idx="3">
      <cs:styleClr val="auto"/>
    </cs:fillRef>
    <cs:effectRef idx="3">
      <a:schemeClr val="dk1"/>
    </cs:effectRef>
    <cs:fontRef idx="minor">
      <a:schemeClr val="dk1"/>
    </cs:fontRef>
    <cs:spPr>
      <a:ln>
        <a:round/>
      </a:ln>
    </cs:spPr>
  </cs:dataPointMarker>
  <cs:dataPointMarkerLayout/>
  <cs:dataPointWireframe>
    <cs:lnRef idx="1">
      <cs:styleClr val="auto"/>
    </cs:lnRef>
    <cs:fillRef idx="0"/>
    <cs:effectRef idx="0"/>
    <cs:fontRef idx="minor">
      <a:schemeClr val="dk2"/>
    </cs:fontRef>
    <cs:spPr>
      <a:ln>
        <a:round/>
      </a:ln>
    </cs:spPr>
  </cs:dataPointWireframe>
  <cs:dataTable>
    <cs:lnRef idx="1">
      <a:schemeClr val="lt1"/>
    </cs:lnRef>
    <cs:fillRef idx="0"/>
    <cs:effectRef idx="0"/>
    <cs:fontRef idx="minor">
      <a:schemeClr val="lt1"/>
    </cs:fontRef>
    <cs:spPr>
      <a:ln>
        <a:round/>
      </a:ln>
    </cs:spPr>
    <cs:defRPr sz="1000" kern="1200"/>
  </cs:dataTable>
  <cs:downBar>
    <cs:lnRef idx="0"/>
    <cs:fillRef idx="3">
      <a:schemeClr val="dk1"/>
    </cs:fillRef>
    <cs:effectRef idx="3">
      <a:schemeClr val="dk1"/>
    </cs:effectRef>
    <cs:fontRef idx="minor">
      <a:schemeClr val="lt1"/>
    </cs:fontRef>
  </cs:downBar>
  <cs:dropLine>
    <cs:lnRef idx="1">
      <a:schemeClr val="lt1"/>
    </cs:lnRef>
    <cs:fillRef idx="0"/>
    <cs:effectRef idx="0"/>
    <cs:fontRef idx="minor">
      <a:schemeClr val="lt1"/>
    </cs:fontRef>
    <cs:spPr>
      <a:ln>
        <a:round/>
      </a:ln>
    </cs:spPr>
  </cs:dropLine>
  <cs:errorBar>
    <cs:lnRef idx="1">
      <a:schemeClr val="lt1"/>
    </cs:lnRef>
    <cs:fillRef idx="1">
      <a:schemeClr val="lt1"/>
    </cs:fillRef>
    <cs:effectRef idx="0"/>
    <cs:fontRef idx="minor">
      <a:schemeClr val="dk1"/>
    </cs:fontRef>
    <cs:spPr>
      <a:ln>
        <a:round/>
      </a:ln>
    </cs:spPr>
  </cs:errorBar>
  <cs:floor>
    <cs:lnRef idx="0"/>
    <cs:fillRef idx="1">
      <a:schemeClr val="dk1">
        <a:tint val="95000"/>
      </a:schemeClr>
    </cs:fillRef>
    <cs:effectRef idx="0"/>
    <cs:fontRef idx="minor">
      <a:schemeClr val="lt1"/>
    </cs:fontRef>
  </cs:floor>
  <cs:gridlineMajor>
    <cs:lnRef idx="1">
      <a:schemeClr val="dk1">
        <a:tint val="75000"/>
      </a:schemeClr>
    </cs:lnRef>
    <cs:fillRef idx="0"/>
    <cs:effectRef idx="0"/>
    <cs:fontRef idx="minor">
      <a:schemeClr val="dk2"/>
    </cs:fontRef>
    <cs:spPr>
      <a:ln>
        <a:round/>
      </a:ln>
    </cs:spPr>
  </cs:gridlineMajor>
  <cs:gridlineMinor>
    <cs:lnRef idx="1">
      <a:schemeClr val="dk1">
        <a:tint val="90000"/>
      </a:schemeClr>
    </cs:lnRef>
    <cs:fillRef idx="0"/>
    <cs:effectRef idx="0"/>
    <cs:fontRef idx="minor">
      <a:schemeClr val="dk2"/>
    </cs:fontRef>
    <cs:spPr>
      <a:ln>
        <a:round/>
      </a:ln>
    </cs:spPr>
  </cs:gridlineMinor>
  <cs:hiLoLine>
    <cs:lnRef idx="1">
      <a:schemeClr val="lt1"/>
    </cs:lnRef>
    <cs:fillRef idx="0"/>
    <cs:effectRef idx="0"/>
    <cs:fontRef idx="minor">
      <a:schemeClr val="lt1"/>
    </cs:fontRef>
    <cs:spPr>
      <a:ln>
        <a:round/>
      </a:ln>
    </cs:spPr>
  </cs:hiLoLine>
  <cs:leaderLine>
    <cs:lnRef idx="1">
      <a:schemeClr val="lt1"/>
    </cs:lnRef>
    <cs:fillRef idx="0"/>
    <cs:effectRef idx="0"/>
    <cs:fontRef idx="minor">
      <a:schemeClr val="lt1"/>
    </cs:fontRef>
    <cs:spPr>
      <a:ln>
        <a:round/>
      </a:ln>
    </cs:spPr>
  </cs:leaderLine>
  <cs:legend>
    <cs:lnRef idx="0"/>
    <cs:fillRef idx="0"/>
    <cs:effectRef idx="0"/>
    <cs:fontRef idx="minor">
      <a:schemeClr val="lt1"/>
    </cs:fontRef>
    <cs:defRPr sz="1000" kern="1200"/>
  </cs:legend>
  <cs:plotArea>
    <cs:lnRef idx="0"/>
    <cs:fillRef idx="1">
      <a:schemeClr val="dk1">
        <a:tint val="95000"/>
      </a:schemeClr>
    </cs:fillRef>
    <cs:effectRef idx="0"/>
    <cs:fontRef idx="minor">
      <a:schemeClr val="lt1"/>
    </cs:fontRef>
  </cs:plotArea>
  <cs:plotArea3D>
    <cs:lnRef idx="0"/>
    <cs:fillRef idx="0"/>
    <cs:effectRef idx="0"/>
    <cs:fontRef idx="minor">
      <a:schemeClr val="lt1"/>
    </cs:fontRef>
  </cs:plotArea3D>
  <cs:seriesAxis>
    <cs:lnRef idx="1">
      <a:schemeClr val="dk1">
        <a:tint val="75000"/>
      </a:schemeClr>
    </cs:lnRef>
    <cs:fillRef idx="0"/>
    <cs:effectRef idx="0"/>
    <cs:fontRef idx="minor">
      <a:schemeClr val="lt1"/>
    </cs:fontRef>
    <cs:spPr>
      <a:ln>
        <a:round/>
      </a:ln>
    </cs:spPr>
    <cs:defRPr sz="1000" kern="1200"/>
  </cs:seriesAxis>
  <cs:seriesLine>
    <cs:lnRef idx="1">
      <a:schemeClr val="lt1"/>
    </cs:lnRef>
    <cs:fillRef idx="0"/>
    <cs:effectRef idx="0"/>
    <cs:fontRef idx="minor">
      <a:schemeClr val="dk1"/>
    </cs:fontRef>
    <cs:spPr>
      <a:ln>
        <a:round/>
      </a:ln>
    </cs:spPr>
  </cs:seriesLine>
  <cs:title>
    <cs:lnRef idx="0"/>
    <cs:fillRef idx="0"/>
    <cs:effectRef idx="0"/>
    <cs:fontRef idx="minor">
      <a:schemeClr val="lt1"/>
    </cs:fontRef>
    <cs:defRPr sz="1800" b="1" kern="1200"/>
  </cs:title>
  <cs:trendline>
    <cs:lnRef idx="1">
      <a:schemeClr val="lt1"/>
    </cs:lnRef>
    <cs:fillRef idx="0"/>
    <cs:effectRef idx="0"/>
    <cs:fontRef idx="minor">
      <a:schemeClr val="lt1"/>
    </cs:fontRef>
    <cs:spPr>
      <a:ln cap="rnd">
        <a:round/>
      </a:ln>
    </cs:spPr>
  </cs:trendline>
  <cs:trendlineLabel>
    <cs:lnRef idx="0"/>
    <cs:fillRef idx="0"/>
    <cs:effectRef idx="0"/>
    <cs:fontRef idx="minor">
      <a:schemeClr val="lt1"/>
    </cs:fontRef>
    <cs:defRPr sz="1000" kern="1200"/>
  </cs:trendlineLabel>
  <cs:upBar>
    <cs:lnRef idx="0"/>
    <cs:fillRef idx="3">
      <a:schemeClr val="lt1"/>
    </cs:fillRef>
    <cs:effectRef idx="3">
      <a:schemeClr val="dk1"/>
    </cs:effectRef>
    <cs:fontRef idx="minor">
      <a:schemeClr val="lt1"/>
    </cs:fontRef>
  </cs:upBar>
  <cs:valueAxis>
    <cs:lnRef idx="1">
      <a:schemeClr val="dk1">
        <a:tint val="75000"/>
      </a:schemeClr>
    </cs:lnRef>
    <cs:fillRef idx="0"/>
    <cs:effectRef idx="0"/>
    <cs:fontRef idx="minor">
      <a:schemeClr val="lt1"/>
    </cs:fontRef>
    <cs:spPr>
      <a:ln>
        <a:round/>
      </a:ln>
    </cs:spPr>
    <cs:defRPr sz="1000" kern="1200"/>
  </cs:valueAxis>
  <cs:wall>
    <cs:lnRef idx="0"/>
    <cs:fillRef idx="1">
      <a:schemeClr val="dk1">
        <a:tint val="95000"/>
      </a:schemeClr>
    </cs:fillRef>
    <cs:effectRef idx="0"/>
    <cs:fontRef idx="minor">
      <a:schemeClr val="lt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3.png@01D0F491.A0DFEF5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1238250</xdr:colOff>
      <xdr:row>0</xdr:row>
      <xdr:rowOff>163894</xdr:rowOff>
    </xdr:from>
    <xdr:to>
      <xdr:col>5</xdr:col>
      <xdr:colOff>1508608</xdr:colOff>
      <xdr:row>4</xdr:row>
      <xdr:rowOff>156882</xdr:rowOff>
    </xdr:to>
    <xdr:pic>
      <xdr:nvPicPr>
        <xdr:cNvPr id="2" name="3 Imagen" descr="cid:image003.png@01D0F491.A0DFEF5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2219214" y="163894"/>
          <a:ext cx="1984858" cy="754988"/>
        </a:xfrm>
        <a:prstGeom prst="rect">
          <a:avLst/>
        </a:prstGeom>
        <a:noFill/>
        <a:ln>
          <a:noFill/>
        </a:ln>
      </xdr:spPr>
    </xdr:pic>
    <xdr:clientData/>
  </xdr:twoCellAnchor>
  <xdr:twoCellAnchor editAs="oneCell">
    <xdr:from>
      <xdr:col>1</xdr:col>
      <xdr:colOff>156882</xdr:colOff>
      <xdr:row>0</xdr:row>
      <xdr:rowOff>123266</xdr:rowOff>
    </xdr:from>
    <xdr:to>
      <xdr:col>1</xdr:col>
      <xdr:colOff>1871394</xdr:colOff>
      <xdr:row>5</xdr:row>
      <xdr:rowOff>28022</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764" y="4684060"/>
          <a:ext cx="1714512" cy="857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2089151</xdr:colOff>
      <xdr:row>0</xdr:row>
      <xdr:rowOff>0</xdr:rowOff>
    </xdr:from>
    <xdr:to>
      <xdr:col>4</xdr:col>
      <xdr:colOff>1766455</xdr:colOff>
      <xdr:row>3</xdr:row>
      <xdr:rowOff>104775</xdr:rowOff>
    </xdr:to>
    <xdr:pic>
      <xdr:nvPicPr>
        <xdr:cNvPr id="6" name="5 Imagen" descr="http://www.redcamif.org/images/logo_gif.png">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5787" y="0"/>
          <a:ext cx="2771486" cy="658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242455</xdr:colOff>
      <xdr:row>0</xdr:row>
      <xdr:rowOff>32404</xdr:rowOff>
    </xdr:from>
    <xdr:to>
      <xdr:col>5</xdr:col>
      <xdr:colOff>1466273</xdr:colOff>
      <xdr:row>3</xdr:row>
      <xdr:rowOff>59449</xdr:rowOff>
    </xdr:to>
    <xdr:pic>
      <xdr:nvPicPr>
        <xdr:cNvPr id="3" name="Imagen 2">
          <a:extLst>
            <a:ext uri="{FF2B5EF4-FFF2-40B4-BE49-F238E27FC236}">
              <a16:creationId xmlns:a16="http://schemas.microsoft.com/office/drawing/2014/main" id="{38E9E353-503F-54ED-0FD9-740B71E783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542819" y="32404"/>
          <a:ext cx="1223818" cy="581227"/>
        </a:xfrm>
        <a:prstGeom prst="rect">
          <a:avLst/>
        </a:prstGeom>
      </xdr:spPr>
    </xdr:pic>
    <xdr:clientData/>
  </xdr:twoCellAnchor>
  <xdr:oneCellAnchor>
    <xdr:from>
      <xdr:col>0</xdr:col>
      <xdr:colOff>46679</xdr:colOff>
      <xdr:row>0</xdr:row>
      <xdr:rowOff>44960</xdr:rowOff>
    </xdr:from>
    <xdr:ext cx="1476815" cy="566950"/>
    <xdr:sp macro="" textlink="">
      <xdr:nvSpPr>
        <xdr:cNvPr id="8" name="Rectángulo 7">
          <a:extLst>
            <a:ext uri="{FF2B5EF4-FFF2-40B4-BE49-F238E27FC236}">
              <a16:creationId xmlns:a16="http://schemas.microsoft.com/office/drawing/2014/main" id="{0B69168E-F9F5-A137-7DEE-71499A069FE4}"/>
            </a:ext>
          </a:extLst>
        </xdr:cNvPr>
        <xdr:cNvSpPr/>
      </xdr:nvSpPr>
      <xdr:spPr>
        <a:xfrm>
          <a:off x="46679" y="44960"/>
          <a:ext cx="1476815" cy="566950"/>
        </a:xfrm>
        <a:prstGeom prst="rect">
          <a:avLst/>
        </a:prstGeom>
        <a:noFill/>
      </xdr:spPr>
      <xdr:txBody>
        <a:bodyPr wrap="none" lIns="91440" tIns="45720" rIns="91440" bIns="45720">
          <a:noAutofit/>
        </a:bodyPr>
        <a:lstStyle/>
        <a:p>
          <a:pPr algn="ctr"/>
          <a:r>
            <a:rPr lang="es-ES" sz="4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173182</xdr:colOff>
      <xdr:row>0</xdr:row>
      <xdr:rowOff>0</xdr:rowOff>
    </xdr:from>
    <xdr:ext cx="1098550" cy="387350"/>
    <xdr:sp macro="" textlink="">
      <xdr:nvSpPr>
        <xdr:cNvPr id="3" name="Rectángulo 2">
          <a:extLst>
            <a:ext uri="{FF2B5EF4-FFF2-40B4-BE49-F238E27FC236}">
              <a16:creationId xmlns:a16="http://schemas.microsoft.com/office/drawing/2014/main" id="{8A66B2F9-44CA-438C-9BD8-B781BD8D32A1}"/>
            </a:ext>
          </a:extLst>
        </xdr:cNvPr>
        <xdr:cNvSpPr/>
      </xdr:nvSpPr>
      <xdr:spPr>
        <a:xfrm>
          <a:off x="173182"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098550" cy="387350"/>
    <xdr:sp macro="" textlink="">
      <xdr:nvSpPr>
        <xdr:cNvPr id="2" name="Rectángulo 1">
          <a:extLst>
            <a:ext uri="{FF2B5EF4-FFF2-40B4-BE49-F238E27FC236}">
              <a16:creationId xmlns:a16="http://schemas.microsoft.com/office/drawing/2014/main" id="{40435E67-4C9D-4C32-B4B8-FBDB20B95114}"/>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098550" cy="387350"/>
    <xdr:sp macro="" textlink="">
      <xdr:nvSpPr>
        <xdr:cNvPr id="3" name="Rectángulo 2">
          <a:extLst>
            <a:ext uri="{FF2B5EF4-FFF2-40B4-BE49-F238E27FC236}">
              <a16:creationId xmlns:a16="http://schemas.microsoft.com/office/drawing/2014/main" id="{8244B851-7DC3-4C58-894F-7E0681D5F1AA}"/>
            </a:ext>
          </a:extLst>
        </xdr:cNvPr>
        <xdr:cNvSpPr/>
      </xdr:nvSpPr>
      <xdr:spPr>
        <a:xfrm>
          <a:off x="162278"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93519</xdr:colOff>
      <xdr:row>15</xdr:row>
      <xdr:rowOff>164090</xdr:rowOff>
    </xdr:from>
    <xdr:to>
      <xdr:col>5</xdr:col>
      <xdr:colOff>83994</xdr:colOff>
      <xdr:row>45</xdr:row>
      <xdr:rowOff>60180</xdr:rowOff>
    </xdr:to>
    <xdr:graphicFrame macro="">
      <xdr:nvGraphicFramePr>
        <xdr:cNvPr id="2" name="1 Gráfico">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229774</xdr:colOff>
      <xdr:row>16</xdr:row>
      <xdr:rowOff>28264</xdr:rowOff>
    </xdr:from>
    <xdr:to>
      <xdr:col>9</xdr:col>
      <xdr:colOff>243381</xdr:colOff>
      <xdr:row>45</xdr:row>
      <xdr:rowOff>104464</xdr:rowOff>
    </xdr:to>
    <xdr:graphicFrame macro="">
      <xdr:nvGraphicFramePr>
        <xdr:cNvPr id="4" name="1 Gráfico">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0</xdr:row>
      <xdr:rowOff>0</xdr:rowOff>
    </xdr:from>
    <xdr:ext cx="1098550" cy="387350"/>
    <xdr:sp macro="" textlink="">
      <xdr:nvSpPr>
        <xdr:cNvPr id="5" name="Rectángulo 4">
          <a:extLst>
            <a:ext uri="{FF2B5EF4-FFF2-40B4-BE49-F238E27FC236}">
              <a16:creationId xmlns:a16="http://schemas.microsoft.com/office/drawing/2014/main" id="{C3B31938-4A7E-460C-A856-BF3D5958E700}"/>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098550" cy="387350"/>
    <xdr:sp macro="" textlink="">
      <xdr:nvSpPr>
        <xdr:cNvPr id="3" name="Rectángulo 2">
          <a:extLst>
            <a:ext uri="{FF2B5EF4-FFF2-40B4-BE49-F238E27FC236}">
              <a16:creationId xmlns:a16="http://schemas.microsoft.com/office/drawing/2014/main" id="{F1230DAA-5A0B-4287-AEE6-E2724DE8D6DD}"/>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1870365</xdr:colOff>
      <xdr:row>110</xdr:row>
      <xdr:rowOff>86592</xdr:rowOff>
    </xdr:from>
    <xdr:to>
      <xdr:col>5</xdr:col>
      <xdr:colOff>550726</xdr:colOff>
      <xdr:row>139</xdr:row>
      <xdr:rowOff>164801</xdr:rowOff>
    </xdr:to>
    <xdr:pic>
      <xdr:nvPicPr>
        <xdr:cNvPr id="2" name="1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3013365" y="58639365"/>
          <a:ext cx="6456224" cy="5602710"/>
        </a:xfrm>
        <a:prstGeom prst="rect">
          <a:avLst/>
        </a:prstGeom>
      </xdr:spPr>
    </xdr:pic>
    <xdr:clientData/>
  </xdr:twoCellAnchor>
  <xdr:oneCellAnchor>
    <xdr:from>
      <xdr:col>0</xdr:col>
      <xdr:colOff>0</xdr:colOff>
      <xdr:row>0</xdr:row>
      <xdr:rowOff>0</xdr:rowOff>
    </xdr:from>
    <xdr:ext cx="1098550" cy="387350"/>
    <xdr:sp macro="" textlink="">
      <xdr:nvSpPr>
        <xdr:cNvPr id="4" name="Rectángulo 3">
          <a:extLst>
            <a:ext uri="{FF2B5EF4-FFF2-40B4-BE49-F238E27FC236}">
              <a16:creationId xmlns:a16="http://schemas.microsoft.com/office/drawing/2014/main" id="{9C3F10A9-936D-4A77-928E-B3C9DABDF978}"/>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1"/>
  <sheetViews>
    <sheetView showGridLines="0" zoomScale="70" zoomScaleNormal="70" workbookViewId="0">
      <selection sqref="A1:XFD1048576"/>
    </sheetView>
  </sheetViews>
  <sheetFormatPr baseColWidth="10" defaultColWidth="11.42578125" defaultRowHeight="15" x14ac:dyDescent="0.25"/>
  <cols>
    <col min="1" max="1" width="2.42578125" style="4" customWidth="1"/>
    <col min="2" max="2" width="73.85546875" style="5" customWidth="1"/>
    <col min="3" max="4" width="44.42578125" style="5" customWidth="1"/>
    <col min="5" max="5" width="25.5703125" style="4" customWidth="1"/>
    <col min="6" max="6" width="22.85546875" style="4" customWidth="1"/>
    <col min="7" max="7" width="2.140625" style="4" customWidth="1"/>
    <col min="8" max="8" width="11.42578125" style="6"/>
    <col min="9" max="22" width="11.42578125" style="6" customWidth="1"/>
    <col min="23" max="23" width="11.42578125" style="6"/>
    <col min="24" max="16384" width="11.42578125" style="4"/>
  </cols>
  <sheetData>
    <row r="1" spans="1:8" s="4" customFormat="1" x14ac:dyDescent="0.25">
      <c r="A1" s="25"/>
      <c r="B1" s="26"/>
      <c r="C1" s="26"/>
      <c r="D1" s="26"/>
      <c r="E1" s="25"/>
      <c r="F1" s="25"/>
      <c r="G1" s="25"/>
      <c r="H1" s="6"/>
    </row>
    <row r="2" spans="1:8" s="4" customFormat="1" x14ac:dyDescent="0.25">
      <c r="A2" s="25"/>
      <c r="B2" s="26"/>
      <c r="C2" s="26"/>
      <c r="D2" s="26"/>
      <c r="E2" s="25"/>
      <c r="F2" s="25"/>
      <c r="G2" s="25"/>
      <c r="H2" s="6"/>
    </row>
    <row r="3" spans="1:8" s="4" customFormat="1" x14ac:dyDescent="0.25">
      <c r="A3" s="25"/>
      <c r="B3" s="26"/>
      <c r="C3" s="26"/>
      <c r="D3" s="26"/>
      <c r="E3" s="25"/>
      <c r="F3" s="25"/>
      <c r="G3" s="25"/>
      <c r="H3" s="6"/>
    </row>
    <row r="4" spans="1:8" s="4" customFormat="1" x14ac:dyDescent="0.25">
      <c r="A4" s="25"/>
      <c r="B4" s="26"/>
      <c r="C4" s="26"/>
      <c r="D4" s="26"/>
      <c r="E4" s="25"/>
      <c r="F4" s="25"/>
      <c r="G4" s="25"/>
      <c r="H4" s="6"/>
    </row>
    <row r="5" spans="1:8" s="4" customFormat="1" x14ac:dyDescent="0.25">
      <c r="A5" s="25"/>
      <c r="B5" s="26"/>
      <c r="C5" s="26"/>
      <c r="D5" s="26"/>
      <c r="E5" s="25"/>
      <c r="F5" s="25"/>
      <c r="G5" s="25"/>
      <c r="H5" s="6" t="s">
        <v>54</v>
      </c>
    </row>
    <row r="6" spans="1:8" s="4" customFormat="1" x14ac:dyDescent="0.25">
      <c r="A6" s="25"/>
      <c r="B6" s="26"/>
      <c r="C6" s="26"/>
      <c r="D6" s="26"/>
      <c r="E6" s="25"/>
      <c r="F6" s="25"/>
      <c r="G6" s="25"/>
      <c r="H6" s="6" t="s">
        <v>54</v>
      </c>
    </row>
    <row r="7" spans="1:8" s="4" customFormat="1" x14ac:dyDescent="0.25">
      <c r="B7" s="5"/>
      <c r="C7" s="5"/>
      <c r="D7" s="5"/>
      <c r="H7" s="6" t="s">
        <v>54</v>
      </c>
    </row>
    <row r="8" spans="1:8" s="4" customFormat="1" x14ac:dyDescent="0.25">
      <c r="A8" s="27"/>
      <c r="B8" s="28"/>
      <c r="C8" s="28"/>
      <c r="D8" s="28"/>
      <c r="E8" s="27"/>
      <c r="F8" s="27"/>
      <c r="G8" s="27"/>
      <c r="H8" s="6"/>
    </row>
    <row r="9" spans="1:8" s="4" customFormat="1" x14ac:dyDescent="0.25">
      <c r="A9" s="27"/>
      <c r="B9" s="28"/>
      <c r="C9" s="28"/>
      <c r="D9" s="28"/>
      <c r="E9" s="27"/>
      <c r="F9" s="27"/>
      <c r="G9" s="27"/>
      <c r="H9" s="6"/>
    </row>
    <row r="11" spans="1:8" s="4" customFormat="1" x14ac:dyDescent="0.25">
      <c r="A11"/>
      <c r="B11" s="1"/>
      <c r="C11" s="1"/>
      <c r="D11" s="1"/>
      <c r="E11"/>
      <c r="F11"/>
      <c r="G11"/>
      <c r="H11" s="6"/>
    </row>
    <row r="12" spans="1:8" s="4" customFormat="1" ht="45.75" customHeight="1" x14ac:dyDescent="0.25">
      <c r="A12"/>
      <c r="B12" s="34" t="s">
        <v>48</v>
      </c>
      <c r="C12" s="29"/>
      <c r="D12" s="29"/>
      <c r="E12" s="30"/>
      <c r="F12" s="31"/>
      <c r="G12"/>
      <c r="H12" s="6"/>
    </row>
    <row r="13" spans="1:8" s="4" customFormat="1" ht="205.5" customHeight="1" x14ac:dyDescent="0.25">
      <c r="A13"/>
      <c r="B13" s="115" t="s">
        <v>83</v>
      </c>
      <c r="C13" s="116"/>
      <c r="D13" s="116"/>
      <c r="E13" s="116"/>
      <c r="F13" s="117"/>
      <c r="G13"/>
      <c r="H13" s="6"/>
    </row>
    <row r="14" spans="1:8" s="4" customFormat="1" ht="231.75" customHeight="1" x14ac:dyDescent="0.25">
      <c r="A14"/>
      <c r="B14" s="115" t="s">
        <v>84</v>
      </c>
      <c r="C14" s="116"/>
      <c r="D14" s="116"/>
      <c r="E14" s="116"/>
      <c r="F14" s="117"/>
      <c r="G14"/>
      <c r="H14" s="6" t="s">
        <v>54</v>
      </c>
    </row>
    <row r="15" spans="1:8" s="4" customFormat="1" ht="47.25" customHeight="1" x14ac:dyDescent="0.25">
      <c r="A15"/>
      <c r="B15" s="115" t="s">
        <v>55</v>
      </c>
      <c r="C15" s="116"/>
      <c r="D15" s="116"/>
      <c r="E15" s="116"/>
      <c r="F15" s="117"/>
      <c r="G15"/>
      <c r="H15" s="6"/>
    </row>
    <row r="16" spans="1:8" s="4" customFormat="1" ht="248.25" customHeight="1" x14ac:dyDescent="0.25">
      <c r="A16"/>
      <c r="B16" s="118" t="s">
        <v>87</v>
      </c>
      <c r="C16" s="119"/>
      <c r="D16" s="119"/>
      <c r="E16" s="119"/>
      <c r="F16" s="120"/>
      <c r="G16"/>
      <c r="H16" s="6"/>
    </row>
    <row r="17" spans="1:23" ht="48" customHeight="1" x14ac:dyDescent="0.25">
      <c r="A17"/>
      <c r="B17" s="115" t="s">
        <v>57</v>
      </c>
      <c r="C17" s="116"/>
      <c r="D17" s="116"/>
      <c r="E17" s="116"/>
      <c r="F17" s="117"/>
      <c r="G17"/>
    </row>
    <row r="18" spans="1:23" ht="145.5" customHeight="1" x14ac:dyDescent="0.25">
      <c r="A18"/>
      <c r="B18" s="118" t="s">
        <v>85</v>
      </c>
      <c r="C18" s="119"/>
      <c r="D18" s="119"/>
      <c r="E18" s="119"/>
      <c r="F18" s="120"/>
      <c r="G18"/>
    </row>
    <row r="19" spans="1:23" ht="33" customHeight="1" x14ac:dyDescent="0.25">
      <c r="A19"/>
      <c r="B19" s="115" t="s">
        <v>86</v>
      </c>
      <c r="C19" s="116"/>
      <c r="D19" s="116"/>
      <c r="E19" s="116"/>
      <c r="F19" s="117"/>
      <c r="G19"/>
    </row>
    <row r="20" spans="1:23" s="40" customFormat="1" ht="68.25" customHeight="1" x14ac:dyDescent="0.25">
      <c r="A20" s="37"/>
      <c r="B20" s="38" t="s">
        <v>53</v>
      </c>
      <c r="C20" s="32"/>
      <c r="D20" s="32"/>
      <c r="E20" s="32"/>
      <c r="F20" s="33"/>
      <c r="G20" s="37"/>
      <c r="H20" s="39"/>
      <c r="I20" s="39"/>
      <c r="J20" s="39"/>
      <c r="K20" s="39"/>
      <c r="L20" s="39"/>
      <c r="M20" s="39"/>
      <c r="N20" s="39"/>
      <c r="O20" s="39"/>
      <c r="P20" s="39"/>
      <c r="Q20" s="39"/>
      <c r="R20" s="39"/>
      <c r="S20" s="39"/>
      <c r="T20" s="39"/>
      <c r="U20" s="39"/>
      <c r="V20" s="39"/>
      <c r="W20" s="39"/>
    </row>
    <row r="21" spans="1:23" x14ac:dyDescent="0.25">
      <c r="A21"/>
      <c r="B21" s="1"/>
      <c r="C21" s="1"/>
      <c r="D21" s="1"/>
      <c r="E21"/>
      <c r="F21"/>
      <c r="G21"/>
    </row>
    <row r="24" spans="1:23" x14ac:dyDescent="0.25">
      <c r="A24" s="27"/>
      <c r="B24" s="28"/>
      <c r="C24" s="28"/>
      <c r="D24" s="28"/>
      <c r="E24" s="27"/>
      <c r="F24" s="27"/>
      <c r="G24" s="27"/>
      <c r="H24" s="6" t="s">
        <v>54</v>
      </c>
    </row>
    <row r="25" spans="1:23" x14ac:dyDescent="0.25">
      <c r="A25" s="27"/>
      <c r="B25" s="28"/>
      <c r="C25" s="28"/>
      <c r="D25" s="28"/>
      <c r="E25" s="27"/>
      <c r="F25" s="27"/>
      <c r="G25" s="27"/>
      <c r="H25" s="6" t="s">
        <v>54</v>
      </c>
    </row>
    <row r="26" spans="1:23" x14ac:dyDescent="0.25">
      <c r="H26" s="6" t="s">
        <v>54</v>
      </c>
    </row>
    <row r="27" spans="1:23" x14ac:dyDescent="0.25">
      <c r="B27" s="35"/>
    </row>
    <row r="28" spans="1:23" x14ac:dyDescent="0.25">
      <c r="B28" s="36" t="s">
        <v>49</v>
      </c>
      <c r="C28" s="114"/>
      <c r="D28" s="114"/>
      <c r="E28" s="114"/>
      <c r="F28" s="114"/>
    </row>
    <row r="29" spans="1:23" x14ac:dyDescent="0.25">
      <c r="B29" s="35"/>
    </row>
    <row r="30" spans="1:23" x14ac:dyDescent="0.25">
      <c r="B30" s="36" t="s">
        <v>50</v>
      </c>
      <c r="C30" s="114"/>
      <c r="D30" s="114"/>
      <c r="E30" s="114"/>
      <c r="F30" s="114"/>
    </row>
    <row r="31" spans="1:23" x14ac:dyDescent="0.25">
      <c r="B31" s="35"/>
    </row>
    <row r="32" spans="1:23" x14ac:dyDescent="0.25">
      <c r="B32" s="36" t="s">
        <v>52</v>
      </c>
      <c r="C32" s="114"/>
      <c r="D32" s="114"/>
      <c r="E32" s="114"/>
      <c r="F32" s="114"/>
    </row>
    <row r="33" spans="1:8" s="4" customFormat="1" x14ac:dyDescent="0.25">
      <c r="B33" s="35"/>
      <c r="C33" s="5"/>
      <c r="D33" s="5"/>
      <c r="H33" s="6"/>
    </row>
    <row r="34" spans="1:8" s="4" customFormat="1" x14ac:dyDescent="0.25">
      <c r="B34" s="36" t="s">
        <v>51</v>
      </c>
      <c r="C34" s="114"/>
      <c r="D34" s="114"/>
      <c r="E34" s="114"/>
      <c r="F34" s="114"/>
      <c r="H34" s="6"/>
    </row>
    <row r="35" spans="1:8" s="4" customFormat="1" x14ac:dyDescent="0.25">
      <c r="B35" s="35"/>
      <c r="C35" s="5"/>
      <c r="D35" s="5"/>
      <c r="H35" s="6"/>
    </row>
    <row r="36" spans="1:8" s="4" customFormat="1" x14ac:dyDescent="0.25">
      <c r="B36" s="5"/>
      <c r="C36" s="5"/>
      <c r="D36" s="5"/>
      <c r="H36" s="6" t="s">
        <v>54</v>
      </c>
    </row>
    <row r="37" spans="1:8" s="4" customFormat="1" x14ac:dyDescent="0.25">
      <c r="A37" s="27"/>
      <c r="B37" s="28"/>
      <c r="C37" s="28"/>
      <c r="D37" s="28"/>
      <c r="E37" s="27"/>
      <c r="F37" s="27"/>
      <c r="G37" s="27"/>
      <c r="H37" s="6" t="s">
        <v>54</v>
      </c>
    </row>
    <row r="38" spans="1:8" s="4" customFormat="1" x14ac:dyDescent="0.25">
      <c r="A38" s="27"/>
      <c r="B38" s="28"/>
      <c r="C38" s="28"/>
      <c r="D38" s="28"/>
      <c r="E38" s="27"/>
      <c r="F38" s="27"/>
      <c r="G38" s="27"/>
      <c r="H38" s="6" t="s">
        <v>54</v>
      </c>
    </row>
    <row r="41" spans="1:8" s="4" customFormat="1" ht="21" x14ac:dyDescent="0.35">
      <c r="B41" s="41" t="s">
        <v>56</v>
      </c>
      <c r="C41" s="5"/>
      <c r="D41" s="5"/>
      <c r="H41" s="6"/>
    </row>
  </sheetData>
  <sheetProtection password="ED45" sheet="1" objects="1" scenarios="1"/>
  <mergeCells count="11">
    <mergeCell ref="B18:F18"/>
    <mergeCell ref="B13:F13"/>
    <mergeCell ref="B14:F14"/>
    <mergeCell ref="B15:F15"/>
    <mergeCell ref="B16:F16"/>
    <mergeCell ref="B17:F17"/>
    <mergeCell ref="C28:F28"/>
    <mergeCell ref="C30:F30"/>
    <mergeCell ref="C32:F32"/>
    <mergeCell ref="C34:F34"/>
    <mergeCell ref="B19:F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7"/>
  <sheetViews>
    <sheetView showGridLines="0" topLeftCell="B1" zoomScale="60" zoomScaleNormal="60" workbookViewId="0">
      <selection activeCell="L12" sqref="L12"/>
    </sheetView>
  </sheetViews>
  <sheetFormatPr baseColWidth="10" defaultColWidth="11.42578125" defaultRowHeight="15" x14ac:dyDescent="0.25"/>
  <cols>
    <col min="1" max="1" width="2.42578125" customWidth="1"/>
    <col min="2" max="2" width="73.85546875" style="73" customWidth="1"/>
    <col min="3" max="4" width="44.42578125" style="73" customWidth="1"/>
    <col min="5" max="5" width="25.5703125" style="2" customWidth="1"/>
    <col min="6" max="6" width="22.85546875" style="2" customWidth="1"/>
    <col min="7" max="7" width="2.140625" customWidth="1"/>
    <col min="8" max="8" width="11.42578125" style="47"/>
    <col min="9" max="22" width="11.42578125" style="47" customWidth="1"/>
    <col min="23" max="23" width="11.42578125" style="47"/>
  </cols>
  <sheetData>
    <row r="1" spans="1:23" x14ac:dyDescent="0.25">
      <c r="A1" s="25"/>
      <c r="B1" s="70"/>
      <c r="C1" s="70"/>
      <c r="D1" s="70"/>
      <c r="E1" s="71"/>
      <c r="F1" s="71"/>
      <c r="G1" s="25"/>
      <c r="I1"/>
      <c r="J1"/>
      <c r="K1"/>
      <c r="L1"/>
      <c r="M1"/>
      <c r="N1"/>
      <c r="O1"/>
      <c r="P1"/>
      <c r="Q1"/>
      <c r="R1"/>
      <c r="S1"/>
      <c r="T1"/>
      <c r="U1"/>
      <c r="V1"/>
      <c r="W1"/>
    </row>
    <row r="2" spans="1:23" x14ac:dyDescent="0.25">
      <c r="A2" s="25"/>
      <c r="B2" s="94"/>
      <c r="C2" s="70"/>
      <c r="D2" s="70"/>
      <c r="E2" s="71"/>
      <c r="F2" s="71"/>
      <c r="G2" s="25"/>
      <c r="I2"/>
      <c r="J2"/>
      <c r="K2"/>
      <c r="L2"/>
      <c r="M2"/>
      <c r="N2"/>
      <c r="O2"/>
      <c r="P2"/>
      <c r="Q2"/>
      <c r="R2"/>
      <c r="S2"/>
      <c r="T2"/>
      <c r="U2"/>
      <c r="V2"/>
      <c r="W2"/>
    </row>
    <row r="3" spans="1:23" x14ac:dyDescent="0.25">
      <c r="A3" s="25"/>
      <c r="B3" s="70"/>
      <c r="C3" s="70"/>
      <c r="D3" s="70"/>
      <c r="E3" s="71"/>
      <c r="F3" s="71"/>
      <c r="G3" s="25"/>
      <c r="H3" s="47" t="s">
        <v>54</v>
      </c>
      <c r="I3"/>
      <c r="J3"/>
      <c r="K3"/>
      <c r="L3"/>
      <c r="M3"/>
      <c r="N3"/>
      <c r="O3"/>
      <c r="P3"/>
      <c r="Q3"/>
      <c r="R3"/>
      <c r="S3"/>
      <c r="T3"/>
      <c r="U3"/>
      <c r="V3"/>
      <c r="W3"/>
    </row>
    <row r="4" spans="1:23" x14ac:dyDescent="0.25">
      <c r="A4" s="25"/>
      <c r="B4" s="70"/>
      <c r="C4" s="70"/>
      <c r="D4" s="70"/>
      <c r="E4" s="71"/>
      <c r="F4" s="71"/>
      <c r="G4" s="25"/>
      <c r="H4" s="47" t="s">
        <v>54</v>
      </c>
      <c r="I4"/>
      <c r="J4"/>
      <c r="K4"/>
      <c r="L4"/>
      <c r="M4"/>
      <c r="N4"/>
      <c r="O4"/>
      <c r="P4"/>
      <c r="Q4"/>
      <c r="R4"/>
      <c r="S4"/>
      <c r="T4"/>
      <c r="U4"/>
      <c r="V4"/>
      <c r="W4"/>
    </row>
    <row r="5" spans="1:23" x14ac:dyDescent="0.25">
      <c r="A5" s="4"/>
      <c r="B5" s="72"/>
      <c r="C5" s="72"/>
      <c r="D5" s="72"/>
      <c r="E5" s="22"/>
      <c r="F5" s="22"/>
      <c r="G5" s="4"/>
      <c r="H5" s="47" t="s">
        <v>54</v>
      </c>
      <c r="I5"/>
      <c r="J5"/>
      <c r="K5"/>
      <c r="L5"/>
      <c r="M5"/>
      <c r="N5"/>
      <c r="O5"/>
      <c r="P5"/>
      <c r="Q5"/>
      <c r="R5"/>
      <c r="S5"/>
      <c r="T5"/>
      <c r="U5"/>
      <c r="V5"/>
      <c r="W5"/>
    </row>
    <row r="6" spans="1:23" x14ac:dyDescent="0.25">
      <c r="I6"/>
      <c r="J6"/>
      <c r="K6"/>
      <c r="L6"/>
      <c r="M6"/>
      <c r="N6"/>
      <c r="O6"/>
      <c r="P6"/>
      <c r="Q6"/>
      <c r="R6"/>
      <c r="S6"/>
      <c r="T6"/>
      <c r="U6"/>
      <c r="V6"/>
      <c r="W6"/>
    </row>
    <row r="7" spans="1:23" x14ac:dyDescent="0.25">
      <c r="I7"/>
      <c r="J7"/>
      <c r="K7"/>
      <c r="L7"/>
      <c r="M7"/>
      <c r="N7"/>
      <c r="O7"/>
      <c r="P7"/>
      <c r="Q7"/>
      <c r="R7"/>
      <c r="S7"/>
      <c r="T7"/>
      <c r="U7"/>
      <c r="V7"/>
      <c r="W7"/>
    </row>
    <row r="9" spans="1:23" x14ac:dyDescent="0.25">
      <c r="I9"/>
      <c r="J9"/>
      <c r="K9"/>
      <c r="L9"/>
      <c r="M9"/>
      <c r="N9"/>
      <c r="O9"/>
      <c r="P9"/>
      <c r="Q9"/>
      <c r="R9"/>
      <c r="S9"/>
      <c r="T9"/>
      <c r="U9"/>
      <c r="V9"/>
      <c r="W9"/>
    </row>
    <row r="10" spans="1:23" ht="45.75" customHeight="1" x14ac:dyDescent="0.25">
      <c r="B10" s="122" t="s">
        <v>48</v>
      </c>
      <c r="C10" s="123"/>
      <c r="D10" s="123"/>
      <c r="E10" s="123"/>
      <c r="F10" s="124"/>
      <c r="I10"/>
      <c r="J10"/>
      <c r="K10"/>
      <c r="L10"/>
      <c r="M10"/>
      <c r="N10"/>
      <c r="O10"/>
      <c r="P10"/>
      <c r="Q10"/>
      <c r="R10"/>
      <c r="S10"/>
      <c r="T10"/>
      <c r="U10"/>
      <c r="V10"/>
      <c r="W10"/>
    </row>
    <row r="11" spans="1:23" ht="205.5" customHeight="1" x14ac:dyDescent="0.25">
      <c r="B11" s="128" t="s">
        <v>126</v>
      </c>
      <c r="C11" s="129"/>
      <c r="D11" s="129"/>
      <c r="E11" s="129"/>
      <c r="F11" s="130"/>
      <c r="I11"/>
      <c r="J11"/>
      <c r="K11"/>
      <c r="L11"/>
      <c r="M11"/>
      <c r="N11"/>
      <c r="O11"/>
      <c r="P11"/>
      <c r="Q11"/>
      <c r="R11"/>
      <c r="S11"/>
      <c r="T11"/>
      <c r="U11"/>
      <c r="V11"/>
      <c r="W11"/>
    </row>
    <row r="12" spans="1:23" ht="231.75" customHeight="1" x14ac:dyDescent="0.25">
      <c r="B12" s="128" t="s">
        <v>121</v>
      </c>
      <c r="C12" s="129"/>
      <c r="D12" s="129"/>
      <c r="E12" s="129"/>
      <c r="F12" s="130"/>
      <c r="H12" s="47" t="s">
        <v>54</v>
      </c>
      <c r="I12"/>
      <c r="J12"/>
      <c r="K12"/>
      <c r="L12"/>
      <c r="M12"/>
      <c r="N12"/>
      <c r="O12"/>
      <c r="P12"/>
      <c r="Q12"/>
      <c r="R12"/>
      <c r="S12"/>
      <c r="T12"/>
      <c r="U12"/>
      <c r="V12"/>
      <c r="W12"/>
    </row>
    <row r="13" spans="1:23" ht="47.25" customHeight="1" x14ac:dyDescent="0.25">
      <c r="B13" s="128" t="s">
        <v>55</v>
      </c>
      <c r="C13" s="129"/>
      <c r="D13" s="129"/>
      <c r="E13" s="129"/>
      <c r="F13" s="130"/>
      <c r="I13"/>
      <c r="J13"/>
      <c r="K13"/>
      <c r="L13"/>
      <c r="M13"/>
      <c r="N13"/>
      <c r="O13"/>
      <c r="P13"/>
      <c r="Q13"/>
      <c r="R13"/>
      <c r="S13"/>
      <c r="T13"/>
      <c r="U13"/>
      <c r="V13"/>
      <c r="W13"/>
    </row>
    <row r="14" spans="1:23" ht="248.25" customHeight="1" x14ac:dyDescent="0.25">
      <c r="B14" s="131" t="s">
        <v>122</v>
      </c>
      <c r="C14" s="132"/>
      <c r="D14" s="132"/>
      <c r="E14" s="132"/>
      <c r="F14" s="133"/>
      <c r="I14"/>
      <c r="J14"/>
      <c r="K14"/>
      <c r="L14"/>
      <c r="M14"/>
      <c r="N14"/>
      <c r="O14"/>
      <c r="P14"/>
      <c r="Q14"/>
      <c r="R14"/>
      <c r="S14"/>
      <c r="T14"/>
      <c r="U14"/>
      <c r="V14"/>
      <c r="W14"/>
    </row>
    <row r="15" spans="1:23" ht="21" x14ac:dyDescent="0.25">
      <c r="B15" s="128" t="s">
        <v>57</v>
      </c>
      <c r="C15" s="129"/>
      <c r="D15" s="129"/>
      <c r="E15" s="129"/>
      <c r="F15" s="130"/>
    </row>
    <row r="16" spans="1:23" ht="145.5" customHeight="1" x14ac:dyDescent="0.25">
      <c r="B16" s="131" t="s">
        <v>123</v>
      </c>
      <c r="C16" s="132"/>
      <c r="D16" s="132"/>
      <c r="E16" s="132"/>
      <c r="F16" s="133"/>
    </row>
    <row r="17" spans="1:23" ht="48" customHeight="1" x14ac:dyDescent="0.25">
      <c r="B17" s="131" t="s">
        <v>86</v>
      </c>
      <c r="C17" s="132"/>
      <c r="D17" s="132"/>
      <c r="E17" s="132"/>
      <c r="F17" s="133"/>
    </row>
    <row r="18" spans="1:23" s="37" customFormat="1" ht="68.25" customHeight="1" x14ac:dyDescent="0.25">
      <c r="B18" s="125" t="s">
        <v>53</v>
      </c>
      <c r="C18" s="126"/>
      <c r="D18" s="126"/>
      <c r="E18" s="126"/>
      <c r="F18" s="127"/>
      <c r="H18" s="69"/>
      <c r="I18" s="69"/>
      <c r="J18" s="69"/>
      <c r="K18" s="69"/>
      <c r="L18" s="69"/>
      <c r="M18" s="69"/>
      <c r="N18" s="69"/>
      <c r="O18" s="69"/>
      <c r="P18" s="69"/>
      <c r="Q18" s="69"/>
      <c r="R18" s="69"/>
      <c r="S18" s="69"/>
      <c r="T18" s="69"/>
      <c r="U18" s="69"/>
      <c r="V18" s="69"/>
      <c r="W18" s="69"/>
    </row>
    <row r="22" spans="1:23" x14ac:dyDescent="0.25">
      <c r="H22" s="47" t="s">
        <v>54</v>
      </c>
    </row>
    <row r="23" spans="1:23" x14ac:dyDescent="0.25">
      <c r="H23" s="47" t="s">
        <v>54</v>
      </c>
    </row>
    <row r="24" spans="1:23" x14ac:dyDescent="0.25">
      <c r="A24" s="4"/>
      <c r="B24" s="72"/>
      <c r="C24" s="72"/>
      <c r="D24" s="72"/>
      <c r="E24" s="22"/>
      <c r="F24" s="22"/>
      <c r="G24" s="4"/>
      <c r="H24" s="47" t="s">
        <v>54</v>
      </c>
    </row>
    <row r="25" spans="1:23" x14ac:dyDescent="0.25">
      <c r="A25" s="4"/>
      <c r="B25" s="74"/>
      <c r="C25" s="72"/>
      <c r="D25" s="72"/>
      <c r="E25" s="22"/>
      <c r="F25" s="22"/>
      <c r="G25" s="4"/>
    </row>
    <row r="26" spans="1:23" x14ac:dyDescent="0.25">
      <c r="A26" s="4"/>
      <c r="B26" s="75" t="s">
        <v>49</v>
      </c>
      <c r="C26" s="121"/>
      <c r="D26" s="121"/>
      <c r="E26" s="121"/>
      <c r="F26" s="121"/>
      <c r="G26" s="4"/>
    </row>
    <row r="27" spans="1:23" x14ac:dyDescent="0.25">
      <c r="A27" s="4"/>
      <c r="B27" s="74"/>
      <c r="C27" s="72"/>
      <c r="D27" s="72"/>
      <c r="E27" s="22"/>
      <c r="F27" s="22"/>
      <c r="G27" s="4"/>
    </row>
    <row r="28" spans="1:23" x14ac:dyDescent="0.25">
      <c r="A28" s="4"/>
      <c r="B28" s="75" t="s">
        <v>50</v>
      </c>
      <c r="C28" s="121"/>
      <c r="D28" s="121"/>
      <c r="E28" s="121"/>
      <c r="F28" s="121"/>
      <c r="G28" s="4"/>
    </row>
    <row r="29" spans="1:23" x14ac:dyDescent="0.25">
      <c r="A29" s="4"/>
      <c r="B29" s="74"/>
      <c r="C29" s="72"/>
      <c r="D29" s="72"/>
      <c r="E29" s="22"/>
      <c r="F29" s="22"/>
      <c r="G29" s="4"/>
    </row>
    <row r="30" spans="1:23" x14ac:dyDescent="0.25">
      <c r="A30" s="4"/>
      <c r="B30" s="75" t="s">
        <v>52</v>
      </c>
      <c r="C30" s="121"/>
      <c r="D30" s="121"/>
      <c r="E30" s="121"/>
      <c r="F30" s="121"/>
      <c r="G30" s="4"/>
    </row>
    <row r="31" spans="1:23" x14ac:dyDescent="0.25">
      <c r="A31" s="4"/>
      <c r="B31" s="74"/>
      <c r="C31" s="72"/>
      <c r="D31" s="72"/>
      <c r="E31" s="22"/>
      <c r="F31" s="22"/>
      <c r="G31" s="4"/>
      <c r="I31"/>
      <c r="J31"/>
      <c r="K31"/>
      <c r="L31"/>
      <c r="M31"/>
      <c r="N31"/>
      <c r="O31"/>
      <c r="P31"/>
      <c r="Q31"/>
      <c r="R31"/>
      <c r="S31"/>
      <c r="T31"/>
      <c r="U31"/>
      <c r="V31"/>
      <c r="W31"/>
    </row>
    <row r="32" spans="1:23" x14ac:dyDescent="0.25">
      <c r="A32" s="4"/>
      <c r="B32" s="75" t="s">
        <v>51</v>
      </c>
      <c r="C32" s="121"/>
      <c r="D32" s="121"/>
      <c r="E32" s="121"/>
      <c r="F32" s="121"/>
      <c r="G32" s="4"/>
      <c r="I32"/>
      <c r="J32"/>
      <c r="K32"/>
      <c r="L32"/>
      <c r="M32"/>
      <c r="N32"/>
      <c r="O32"/>
      <c r="P32"/>
      <c r="Q32"/>
      <c r="R32"/>
      <c r="S32"/>
      <c r="T32"/>
      <c r="U32"/>
      <c r="V32"/>
      <c r="W32"/>
    </row>
    <row r="33" spans="1:23" x14ac:dyDescent="0.25">
      <c r="A33" s="4"/>
      <c r="B33" s="74"/>
      <c r="C33" s="72"/>
      <c r="D33" s="72"/>
      <c r="E33" s="22"/>
      <c r="F33" s="22"/>
      <c r="G33" s="4"/>
      <c r="I33"/>
      <c r="J33"/>
      <c r="K33"/>
      <c r="L33"/>
      <c r="M33"/>
      <c r="N33"/>
      <c r="O33"/>
      <c r="P33"/>
      <c r="Q33"/>
      <c r="R33"/>
      <c r="S33"/>
      <c r="T33"/>
      <c r="U33"/>
      <c r="V33"/>
      <c r="W33"/>
    </row>
    <row r="34" spans="1:23" x14ac:dyDescent="0.25">
      <c r="A34" s="4"/>
      <c r="B34" s="72"/>
      <c r="C34" s="72"/>
      <c r="D34" s="72"/>
      <c r="E34" s="22"/>
      <c r="F34" s="22"/>
      <c r="G34" s="4"/>
      <c r="H34" s="47" t="s">
        <v>54</v>
      </c>
      <c r="I34"/>
      <c r="J34"/>
      <c r="K34"/>
      <c r="L34"/>
      <c r="M34"/>
      <c r="N34"/>
      <c r="O34"/>
      <c r="P34"/>
      <c r="Q34"/>
      <c r="R34"/>
      <c r="S34"/>
      <c r="T34"/>
      <c r="U34"/>
      <c r="V34"/>
      <c r="W34"/>
    </row>
    <row r="37" spans="1:23" ht="63" x14ac:dyDescent="0.35">
      <c r="B37" s="76" t="s">
        <v>56</v>
      </c>
      <c r="I37"/>
      <c r="J37"/>
      <c r="K37"/>
      <c r="L37"/>
      <c r="M37"/>
      <c r="N37"/>
      <c r="O37"/>
      <c r="P37"/>
      <c r="Q37"/>
      <c r="R37"/>
      <c r="S37"/>
      <c r="T37"/>
      <c r="U37"/>
      <c r="V37"/>
      <c r="W37"/>
    </row>
  </sheetData>
  <mergeCells count="13">
    <mergeCell ref="C26:F26"/>
    <mergeCell ref="C28:F28"/>
    <mergeCell ref="C30:F30"/>
    <mergeCell ref="C32:F32"/>
    <mergeCell ref="B10:F10"/>
    <mergeCell ref="B18:F18"/>
    <mergeCell ref="B11:F11"/>
    <mergeCell ref="B12:F12"/>
    <mergeCell ref="B13:F13"/>
    <mergeCell ref="B14:F14"/>
    <mergeCell ref="B15:F15"/>
    <mergeCell ref="B16:F16"/>
    <mergeCell ref="B17:F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3"/>
  <sheetViews>
    <sheetView showGridLines="0" tabSelected="1" topLeftCell="A28" zoomScaleNormal="100" workbookViewId="0">
      <selection activeCell="A28" sqref="A28:A29"/>
    </sheetView>
  </sheetViews>
  <sheetFormatPr baseColWidth="10" defaultColWidth="11.42578125" defaultRowHeight="15" x14ac:dyDescent="0.25"/>
  <cols>
    <col min="1" max="1" width="20.140625" customWidth="1"/>
    <col min="2" max="2" width="45.140625" style="49" customWidth="1"/>
    <col min="3" max="3" width="45.42578125" style="48" customWidth="1"/>
    <col min="4" max="4" width="11" style="48" customWidth="1"/>
    <col min="5" max="5" width="11.42578125" style="48" customWidth="1"/>
    <col min="6" max="6" width="29.85546875" customWidth="1"/>
    <col min="7" max="7" width="41.85546875" customWidth="1"/>
    <col min="8" max="8" width="3" customWidth="1"/>
    <col min="10" max="10" width="7.85546875" customWidth="1"/>
    <col min="11" max="11" width="8.42578125" style="50" hidden="1" customWidth="1"/>
    <col min="12" max="12" width="8.42578125" customWidth="1"/>
  </cols>
  <sheetData>
    <row r="1" spans="1:12" ht="19.350000000000001" customHeight="1" x14ac:dyDescent="0.25">
      <c r="B1" s="97" t="s">
        <v>133</v>
      </c>
      <c r="C1" s="98" t="s">
        <v>170</v>
      </c>
    </row>
    <row r="2" spans="1:12" ht="15.6" customHeight="1" x14ac:dyDescent="0.25">
      <c r="B2" s="44"/>
      <c r="C2" s="43"/>
      <c r="D2" s="43"/>
      <c r="E2" s="43"/>
      <c r="K2" s="45"/>
    </row>
    <row r="3" spans="1:12" ht="27.6" customHeight="1" x14ac:dyDescent="0.25">
      <c r="A3" s="141" t="s">
        <v>130</v>
      </c>
      <c r="B3" s="145" t="s">
        <v>127</v>
      </c>
      <c r="C3" s="140" t="s">
        <v>128</v>
      </c>
      <c r="D3" s="144" t="s">
        <v>59</v>
      </c>
      <c r="E3" s="145"/>
      <c r="F3" s="140" t="s">
        <v>47</v>
      </c>
      <c r="G3" s="140" t="s">
        <v>129</v>
      </c>
      <c r="K3" s="138" t="s">
        <v>60</v>
      </c>
    </row>
    <row r="4" spans="1:12" ht="64.5" customHeight="1" x14ac:dyDescent="0.25">
      <c r="A4" s="142"/>
      <c r="B4" s="148"/>
      <c r="C4" s="140"/>
      <c r="D4" s="146"/>
      <c r="E4" s="147"/>
      <c r="F4" s="140"/>
      <c r="G4" s="140"/>
      <c r="K4" s="139"/>
    </row>
    <row r="5" spans="1:12" ht="20.45" customHeight="1" x14ac:dyDescent="0.25">
      <c r="A5" s="143"/>
      <c r="B5" s="147"/>
      <c r="C5" s="140"/>
      <c r="D5" s="81" t="s">
        <v>61</v>
      </c>
      <c r="E5" s="81" t="s">
        <v>3</v>
      </c>
      <c r="F5" s="140"/>
      <c r="G5" s="140"/>
      <c r="K5" s="139"/>
    </row>
    <row r="6" spans="1:12" ht="77.25" x14ac:dyDescent="0.25">
      <c r="A6" s="134" t="s">
        <v>134</v>
      </c>
      <c r="B6" s="100" t="s">
        <v>135</v>
      </c>
      <c r="C6" s="20"/>
      <c r="D6" s="8" t="s">
        <v>99</v>
      </c>
      <c r="E6" s="8"/>
      <c r="F6" s="8"/>
      <c r="G6" s="8"/>
      <c r="H6" s="2"/>
      <c r="K6" s="46" t="str">
        <f>+IF(COUNTBLANK(D6:E6)=0,"",IF(E6="",IF(D6="","","Cumple"),"No Cumple"))</f>
        <v>Cumple</v>
      </c>
      <c r="L6" s="47" t="str">
        <f>+IF(COUNTBLANK(D6:E6)=0,"",IF(E6="",IF(D6="","","Cumple"),"No Cumple"))</f>
        <v>Cumple</v>
      </c>
    </row>
    <row r="7" spans="1:12" ht="39" x14ac:dyDescent="0.25">
      <c r="A7" s="135"/>
      <c r="B7" s="100" t="s">
        <v>158</v>
      </c>
      <c r="C7" s="20"/>
      <c r="D7" s="8" t="s">
        <v>99</v>
      </c>
      <c r="E7" s="8"/>
      <c r="F7" s="8"/>
      <c r="G7" s="8"/>
      <c r="H7" s="2"/>
      <c r="K7" s="46"/>
      <c r="L7" s="47"/>
    </row>
    <row r="8" spans="1:12" ht="64.5" x14ac:dyDescent="0.25">
      <c r="A8" s="136"/>
      <c r="B8" s="100" t="s">
        <v>159</v>
      </c>
      <c r="C8" s="20"/>
      <c r="D8" s="8" t="s">
        <v>99</v>
      </c>
      <c r="E8" s="8"/>
      <c r="F8" s="8"/>
      <c r="G8" s="8"/>
      <c r="H8" s="2"/>
      <c r="K8" s="46"/>
      <c r="L8" s="47"/>
    </row>
    <row r="9" spans="1:12" ht="42" customHeight="1" x14ac:dyDescent="0.25">
      <c r="A9" s="149" t="s">
        <v>136</v>
      </c>
      <c r="B9" s="113" t="s">
        <v>167</v>
      </c>
      <c r="C9" s="15"/>
      <c r="D9" s="16"/>
      <c r="E9" s="16" t="s">
        <v>58</v>
      </c>
      <c r="F9" s="9"/>
      <c r="G9" s="9"/>
      <c r="H9" s="2"/>
      <c r="K9" s="46" t="str">
        <f t="shared" ref="K9:K13" si="0">+IF(COUNTBLANK(D9:E9)=0,"",IF(E9="",IF(D9="","","Cumple"),"No Cumple"))</f>
        <v>No Cumple</v>
      </c>
    </row>
    <row r="10" spans="1:12" ht="25.5" x14ac:dyDescent="0.25">
      <c r="A10" s="149"/>
      <c r="B10" s="20" t="s">
        <v>137</v>
      </c>
      <c r="C10" s="14"/>
      <c r="D10" s="8" t="s">
        <v>99</v>
      </c>
      <c r="E10" s="8"/>
      <c r="F10" s="8"/>
      <c r="G10" s="8"/>
      <c r="H10" s="2"/>
      <c r="K10" s="46" t="str">
        <f t="shared" si="0"/>
        <v>Cumple</v>
      </c>
    </row>
    <row r="11" spans="1:12" ht="42" customHeight="1" x14ac:dyDescent="0.25">
      <c r="A11" s="149"/>
      <c r="B11" s="100" t="s">
        <v>138</v>
      </c>
      <c r="C11" s="17"/>
      <c r="D11" s="12"/>
      <c r="E11" s="12" t="s">
        <v>99</v>
      </c>
      <c r="F11" s="11"/>
      <c r="G11" s="11"/>
      <c r="H11" s="2"/>
      <c r="K11" s="46" t="str">
        <f t="shared" si="0"/>
        <v>No Cumple</v>
      </c>
    </row>
    <row r="12" spans="1:12" ht="39" x14ac:dyDescent="0.25">
      <c r="A12" s="149"/>
      <c r="B12" s="100" t="s">
        <v>168</v>
      </c>
      <c r="C12" s="17"/>
      <c r="D12" s="12" t="s">
        <v>99</v>
      </c>
      <c r="E12" s="12"/>
      <c r="F12" s="12"/>
      <c r="G12" s="12"/>
      <c r="H12" s="2"/>
      <c r="K12" s="46" t="str">
        <f t="shared" si="0"/>
        <v>Cumple</v>
      </c>
    </row>
    <row r="13" spans="1:12" ht="77.25" x14ac:dyDescent="0.25">
      <c r="A13" s="149"/>
      <c r="B13" s="100" t="s">
        <v>139</v>
      </c>
      <c r="C13" s="18"/>
      <c r="D13" s="12"/>
      <c r="E13" s="12" t="s">
        <v>99</v>
      </c>
      <c r="F13" s="12"/>
      <c r="G13" s="12"/>
      <c r="H13" s="2"/>
      <c r="K13" s="46" t="str">
        <f t="shared" si="0"/>
        <v>No Cumple</v>
      </c>
    </row>
    <row r="14" spans="1:12" ht="41.1" customHeight="1" x14ac:dyDescent="0.25">
      <c r="A14" s="149"/>
      <c r="B14" s="100" t="s">
        <v>160</v>
      </c>
      <c r="C14" s="17"/>
      <c r="D14" s="12" t="s">
        <v>99</v>
      </c>
      <c r="E14" s="12"/>
      <c r="F14" s="12"/>
      <c r="G14" s="12"/>
      <c r="H14" s="2"/>
      <c r="K14" s="46" t="str">
        <f t="shared" ref="K14:K23" si="1">+IF(COUNTBLANK(D14:E14)=0,"",IF(E14="",IF(D14="","","Cumple"),"No Cumple"))</f>
        <v>Cumple</v>
      </c>
    </row>
    <row r="15" spans="1:12" ht="39" x14ac:dyDescent="0.25">
      <c r="A15" s="149"/>
      <c r="B15" s="100" t="s">
        <v>161</v>
      </c>
      <c r="C15" s="17"/>
      <c r="D15" s="12"/>
      <c r="E15" s="12" t="s">
        <v>99</v>
      </c>
      <c r="F15" s="12"/>
      <c r="G15" s="12"/>
      <c r="H15" s="2"/>
      <c r="K15" s="46" t="str">
        <f t="shared" si="1"/>
        <v>No Cumple</v>
      </c>
    </row>
    <row r="16" spans="1:12" ht="51" x14ac:dyDescent="0.25">
      <c r="A16" s="150" t="s">
        <v>163</v>
      </c>
      <c r="B16" s="102" t="s">
        <v>162</v>
      </c>
      <c r="C16" s="103"/>
      <c r="D16" s="104"/>
      <c r="E16" s="104" t="s">
        <v>58</v>
      </c>
      <c r="F16" s="105"/>
      <c r="G16" s="105"/>
      <c r="H16" s="2"/>
      <c r="K16" s="46" t="str">
        <f t="shared" si="1"/>
        <v>No Cumple</v>
      </c>
    </row>
    <row r="17" spans="1:11" ht="41.1" customHeight="1" x14ac:dyDescent="0.25">
      <c r="A17" s="151"/>
      <c r="B17" s="100" t="s">
        <v>140</v>
      </c>
      <c r="C17" s="17"/>
      <c r="D17" s="12" t="s">
        <v>99</v>
      </c>
      <c r="E17" s="12"/>
      <c r="F17" s="24"/>
      <c r="G17" s="24"/>
      <c r="H17" s="2"/>
      <c r="K17" s="46" t="str">
        <f t="shared" si="1"/>
        <v>Cumple</v>
      </c>
    </row>
    <row r="18" spans="1:11" ht="27" customHeight="1" x14ac:dyDescent="0.25">
      <c r="A18" s="151"/>
      <c r="B18" s="100" t="s">
        <v>141</v>
      </c>
      <c r="C18" s="21"/>
      <c r="D18" s="10"/>
      <c r="E18" s="10" t="s">
        <v>99</v>
      </c>
      <c r="F18" s="24"/>
      <c r="G18" s="24"/>
      <c r="H18" s="2"/>
      <c r="K18" s="46" t="str">
        <f t="shared" si="1"/>
        <v>No Cumple</v>
      </c>
    </row>
    <row r="19" spans="1:11" ht="51.75" x14ac:dyDescent="0.25">
      <c r="A19" s="151"/>
      <c r="B19" s="100" t="s">
        <v>142</v>
      </c>
      <c r="C19" s="21"/>
      <c r="D19" s="10" t="s">
        <v>99</v>
      </c>
      <c r="E19" s="10"/>
      <c r="F19" s="24"/>
      <c r="G19" s="24"/>
      <c r="H19" s="2"/>
      <c r="K19" s="46"/>
    </row>
    <row r="20" spans="1:11" ht="27" customHeight="1" x14ac:dyDescent="0.25">
      <c r="A20" s="151"/>
      <c r="B20" s="100" t="s">
        <v>143</v>
      </c>
      <c r="C20" s="21"/>
      <c r="D20" s="10"/>
      <c r="E20" s="10" t="s">
        <v>58</v>
      </c>
      <c r="F20" s="24"/>
      <c r="G20" s="24"/>
      <c r="H20" s="2"/>
      <c r="K20" s="46" t="str">
        <f t="shared" si="1"/>
        <v>No Cumple</v>
      </c>
    </row>
    <row r="21" spans="1:11" ht="31.5" x14ac:dyDescent="0.25">
      <c r="A21" s="151"/>
      <c r="B21" s="17" t="s">
        <v>144</v>
      </c>
      <c r="C21" s="17"/>
      <c r="D21" s="12"/>
      <c r="E21" s="12" t="s">
        <v>58</v>
      </c>
      <c r="F21" s="24"/>
      <c r="G21" s="24"/>
      <c r="H21" s="2"/>
      <c r="K21" s="46" t="str">
        <f t="shared" si="1"/>
        <v>No Cumple</v>
      </c>
    </row>
    <row r="22" spans="1:11" ht="64.5" x14ac:dyDescent="0.25">
      <c r="A22" s="151"/>
      <c r="B22" s="100" t="s">
        <v>145</v>
      </c>
      <c r="C22" s="17"/>
      <c r="D22" s="12" t="s">
        <v>99</v>
      </c>
      <c r="E22" s="12"/>
      <c r="F22" s="23"/>
      <c r="G22" s="23"/>
      <c r="H22" s="2"/>
      <c r="K22" s="46" t="str">
        <f t="shared" si="1"/>
        <v>Cumple</v>
      </c>
    </row>
    <row r="23" spans="1:11" ht="51.75" x14ac:dyDescent="0.25">
      <c r="A23" s="152"/>
      <c r="B23" s="100" t="s">
        <v>146</v>
      </c>
      <c r="C23" s="17"/>
      <c r="D23" s="12"/>
      <c r="E23" s="12" t="s">
        <v>99</v>
      </c>
      <c r="F23" s="23"/>
      <c r="G23" s="23"/>
      <c r="H23" s="2"/>
      <c r="K23" s="46" t="str">
        <f t="shared" si="1"/>
        <v>No Cumple</v>
      </c>
    </row>
    <row r="24" spans="1:11" ht="64.5" x14ac:dyDescent="0.25">
      <c r="A24" s="149" t="s">
        <v>164</v>
      </c>
      <c r="B24" s="101" t="s">
        <v>147</v>
      </c>
      <c r="C24" s="17"/>
      <c r="D24" s="12"/>
      <c r="E24" s="12" t="s">
        <v>58</v>
      </c>
      <c r="F24" s="23"/>
      <c r="G24" s="23"/>
      <c r="H24" s="2"/>
      <c r="K24" s="46" t="str">
        <f t="shared" ref="K24:K33" si="2">+IF(COUNTBLANK(D24:E24)=0,"",IF(E24="",IF(D24="","","Cumple"),"No Cumple"))</f>
        <v>No Cumple</v>
      </c>
    </row>
    <row r="25" spans="1:11" ht="39" x14ac:dyDescent="0.25">
      <c r="A25" s="149"/>
      <c r="B25" s="101" t="s">
        <v>148</v>
      </c>
      <c r="C25" s="17"/>
      <c r="D25" s="12" t="s">
        <v>99</v>
      </c>
      <c r="E25" s="12"/>
      <c r="F25" s="23"/>
      <c r="G25" s="23"/>
      <c r="H25" s="2"/>
      <c r="K25" s="46" t="str">
        <f t="shared" si="2"/>
        <v>Cumple</v>
      </c>
    </row>
    <row r="26" spans="1:11" ht="39" x14ac:dyDescent="0.25">
      <c r="A26" s="149"/>
      <c r="B26" s="101" t="s">
        <v>149</v>
      </c>
      <c r="C26" s="17"/>
      <c r="D26" s="12"/>
      <c r="E26" s="12" t="s">
        <v>99</v>
      </c>
      <c r="F26" s="23"/>
      <c r="G26" s="23"/>
      <c r="H26" s="2"/>
      <c r="K26" s="46" t="str">
        <f t="shared" si="2"/>
        <v>No Cumple</v>
      </c>
    </row>
    <row r="27" spans="1:11" ht="51.75" x14ac:dyDescent="0.25">
      <c r="A27" s="99" t="s">
        <v>165</v>
      </c>
      <c r="B27" s="106" t="s">
        <v>169</v>
      </c>
      <c r="C27" s="107"/>
      <c r="D27" s="108" t="s">
        <v>99</v>
      </c>
      <c r="E27" s="108"/>
      <c r="F27" s="109"/>
      <c r="G27" s="109"/>
      <c r="H27" s="2"/>
      <c r="K27" s="46" t="str">
        <f t="shared" si="2"/>
        <v>Cumple</v>
      </c>
    </row>
    <row r="28" spans="1:11" ht="51.75" x14ac:dyDescent="0.25">
      <c r="A28" s="137" t="s">
        <v>156</v>
      </c>
      <c r="B28" s="101" t="s">
        <v>151</v>
      </c>
      <c r="C28" s="17"/>
      <c r="D28" s="23"/>
      <c r="E28" s="23" t="s">
        <v>58</v>
      </c>
      <c r="F28" s="24"/>
      <c r="G28" s="24"/>
      <c r="H28" s="2"/>
      <c r="K28" s="46" t="str">
        <f t="shared" si="2"/>
        <v>No Cumple</v>
      </c>
    </row>
    <row r="29" spans="1:11" ht="39" x14ac:dyDescent="0.25">
      <c r="A29" s="137"/>
      <c r="B29" s="101" t="s">
        <v>150</v>
      </c>
      <c r="C29" s="17"/>
      <c r="D29" s="23" t="s">
        <v>99</v>
      </c>
      <c r="E29" s="23"/>
      <c r="F29" s="24"/>
      <c r="G29" s="24"/>
      <c r="H29" s="2"/>
      <c r="K29" s="46" t="str">
        <f t="shared" si="2"/>
        <v>Cumple</v>
      </c>
    </row>
    <row r="30" spans="1:11" ht="51.75" x14ac:dyDescent="0.25">
      <c r="A30" s="137" t="s">
        <v>157</v>
      </c>
      <c r="B30" s="101" t="s">
        <v>152</v>
      </c>
      <c r="C30" s="19"/>
      <c r="D30" s="23" t="s">
        <v>99</v>
      </c>
      <c r="E30" s="23"/>
      <c r="F30" s="24"/>
      <c r="G30" s="24"/>
      <c r="H30" s="2"/>
      <c r="K30" s="46" t="str">
        <f t="shared" si="2"/>
        <v>Cumple</v>
      </c>
    </row>
    <row r="31" spans="1:11" ht="39" x14ac:dyDescent="0.25">
      <c r="A31" s="137"/>
      <c r="B31" s="101" t="s">
        <v>153</v>
      </c>
      <c r="C31" s="17"/>
      <c r="D31" s="23" t="s">
        <v>99</v>
      </c>
      <c r="E31" s="23"/>
      <c r="F31" s="24"/>
      <c r="G31" s="24"/>
      <c r="H31" s="2"/>
      <c r="K31" s="46" t="str">
        <f t="shared" si="2"/>
        <v>Cumple</v>
      </c>
    </row>
    <row r="32" spans="1:11" ht="63.75" x14ac:dyDescent="0.25">
      <c r="A32" s="137"/>
      <c r="B32" s="17" t="s">
        <v>154</v>
      </c>
      <c r="C32" s="13"/>
      <c r="D32" s="23" t="s">
        <v>99</v>
      </c>
      <c r="E32" s="23"/>
      <c r="F32" s="24"/>
      <c r="G32" s="24"/>
      <c r="H32" s="2"/>
      <c r="K32" s="46" t="str">
        <f t="shared" si="2"/>
        <v>Cumple</v>
      </c>
    </row>
    <row r="33" spans="1:11" ht="51.75" x14ac:dyDescent="0.25">
      <c r="A33" s="137"/>
      <c r="B33" s="101" t="s">
        <v>155</v>
      </c>
      <c r="C33" s="19"/>
      <c r="D33" s="23"/>
      <c r="E33" s="23" t="s">
        <v>99</v>
      </c>
      <c r="F33" s="24"/>
      <c r="G33" s="24"/>
      <c r="H33" s="2"/>
      <c r="K33" s="46" t="str">
        <f t="shared" si="2"/>
        <v>No Cumple</v>
      </c>
    </row>
  </sheetData>
  <mergeCells count="13">
    <mergeCell ref="A6:A8"/>
    <mergeCell ref="A28:A29"/>
    <mergeCell ref="A30:A33"/>
    <mergeCell ref="K3:K5"/>
    <mergeCell ref="F3:F5"/>
    <mergeCell ref="A3:A5"/>
    <mergeCell ref="C3:C5"/>
    <mergeCell ref="D3:E4"/>
    <mergeCell ref="G3:G5"/>
    <mergeCell ref="B3:B5"/>
    <mergeCell ref="A9:A15"/>
    <mergeCell ref="A16:A23"/>
    <mergeCell ref="A24:A26"/>
  </mergeCells>
  <printOptions headings="1"/>
  <pageMargins left="0.11811023622047245" right="0.11811023622047245" top="0.11811023622047245" bottom="0.23622047244094491" header="0.11811023622047245" footer="0.31496062992125984"/>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63"/>
  <sheetViews>
    <sheetView showGridLines="0" zoomScaleNormal="100" zoomScaleSheetLayoutView="100" zoomScalePageLayoutView="75" workbookViewId="0">
      <pane ySplit="5" topLeftCell="A6" activePane="bottomLeft" state="frozen"/>
      <selection pane="bottomLeft" activeCell="B38" sqref="B38"/>
    </sheetView>
  </sheetViews>
  <sheetFormatPr baseColWidth="10" defaultColWidth="11.42578125" defaultRowHeight="15" x14ac:dyDescent="0.25"/>
  <cols>
    <col min="1" max="1" width="23.140625" style="48" customWidth="1"/>
    <col min="2" max="2" width="42.85546875" style="48" customWidth="1"/>
    <col min="3" max="3" width="45" style="48" customWidth="1"/>
    <col min="4" max="5" width="11" style="48" customWidth="1"/>
    <col min="6" max="6" width="30.140625" style="48" customWidth="1"/>
    <col min="7" max="7" width="41.85546875" style="48" customWidth="1"/>
    <col min="8" max="8" width="2.5703125" customWidth="1"/>
    <col min="11" max="11" width="5.5703125" customWidth="1"/>
    <col min="12" max="12" width="6.5703125" style="50" hidden="1" customWidth="1"/>
    <col min="13" max="13" width="6.5703125" customWidth="1"/>
  </cols>
  <sheetData>
    <row r="1" spans="1:12" ht="21" customHeight="1" x14ac:dyDescent="0.25">
      <c r="A1" s="43"/>
      <c r="B1" s="43"/>
      <c r="C1" s="43"/>
      <c r="D1" s="43"/>
      <c r="E1" s="43"/>
      <c r="F1" s="43"/>
      <c r="G1" s="43"/>
      <c r="L1" s="45"/>
    </row>
    <row r="2" spans="1:12" ht="15.75" x14ac:dyDescent="0.25">
      <c r="A2" s="153"/>
      <c r="B2" s="154"/>
      <c r="C2" s="154"/>
      <c r="D2" s="155"/>
      <c r="E2" s="156"/>
      <c r="F2" s="154"/>
      <c r="G2" s="42"/>
      <c r="L2" s="53"/>
    </row>
    <row r="3" spans="1:12" ht="12.75" customHeight="1" x14ac:dyDescent="0.25">
      <c r="A3" s="141" t="s">
        <v>130</v>
      </c>
      <c r="B3" s="145" t="s">
        <v>127</v>
      </c>
      <c r="C3" s="140" t="s">
        <v>128</v>
      </c>
      <c r="D3" s="144" t="s">
        <v>59</v>
      </c>
      <c r="E3" s="145"/>
      <c r="F3" s="140" t="s">
        <v>47</v>
      </c>
      <c r="G3" s="140" t="s">
        <v>129</v>
      </c>
      <c r="L3" s="157" t="str">
        <f>+'Formal General'!K3</f>
        <v>CONCLUSIÓN DE CUMPLIMIENTO</v>
      </c>
    </row>
    <row r="4" spans="1:12" ht="86.1" customHeight="1" x14ac:dyDescent="0.25">
      <c r="A4" s="142"/>
      <c r="B4" s="148"/>
      <c r="C4" s="140"/>
      <c r="D4" s="146"/>
      <c r="E4" s="147"/>
      <c r="F4" s="140"/>
      <c r="G4" s="140"/>
      <c r="L4" s="158"/>
    </row>
    <row r="5" spans="1:12" x14ac:dyDescent="0.25">
      <c r="A5" s="143"/>
      <c r="B5" s="147"/>
      <c r="C5" s="140"/>
      <c r="D5" s="81" t="s">
        <v>61</v>
      </c>
      <c r="E5" s="81" t="s">
        <v>3</v>
      </c>
      <c r="F5" s="140"/>
      <c r="G5" s="140"/>
      <c r="L5" s="158"/>
    </row>
    <row r="6" spans="1:12" ht="77.25" x14ac:dyDescent="0.25">
      <c r="A6" s="134" t="s">
        <v>134</v>
      </c>
      <c r="B6" s="100" t="s">
        <v>135</v>
      </c>
      <c r="C6" s="20"/>
      <c r="D6" s="8" t="s">
        <v>99</v>
      </c>
      <c r="E6" s="8"/>
      <c r="F6" s="8"/>
      <c r="G6" s="8"/>
      <c r="H6" s="2"/>
      <c r="K6" s="46" t="str">
        <f>+IF(COUNTBLANK(D6:E6)=0,"",IF(E6="",IF(D6="","","Cumple"),"No Cumple"))</f>
        <v>Cumple</v>
      </c>
      <c r="L6" s="47" t="str">
        <f>+IF(COUNTBLANK(D6:E6)=0,"",IF(E6="",IF(D6="","","Cumple"),"No Cumple"))</f>
        <v>Cumple</v>
      </c>
    </row>
    <row r="7" spans="1:12" ht="39" x14ac:dyDescent="0.25">
      <c r="A7" s="135"/>
      <c r="B7" s="100" t="s">
        <v>158</v>
      </c>
      <c r="C7" s="20"/>
      <c r="D7" s="8" t="s">
        <v>99</v>
      </c>
      <c r="E7" s="8"/>
      <c r="F7" s="8"/>
      <c r="G7" s="8"/>
      <c r="H7" s="2"/>
      <c r="K7" s="46"/>
      <c r="L7" s="47"/>
    </row>
    <row r="8" spans="1:12" ht="64.5" x14ac:dyDescent="0.25">
      <c r="A8" s="136"/>
      <c r="B8" s="100" t="s">
        <v>159</v>
      </c>
      <c r="C8" s="20"/>
      <c r="D8" s="8" t="s">
        <v>99</v>
      </c>
      <c r="E8" s="8"/>
      <c r="F8" s="8"/>
      <c r="G8" s="8"/>
      <c r="H8" s="2"/>
      <c r="K8" s="46"/>
      <c r="L8" s="47"/>
    </row>
    <row r="9" spans="1:12" ht="57.95" customHeight="1" x14ac:dyDescent="0.25">
      <c r="A9" s="149" t="s">
        <v>136</v>
      </c>
      <c r="B9" s="113" t="s">
        <v>167</v>
      </c>
      <c r="C9" s="15"/>
      <c r="D9" s="16"/>
      <c r="E9" s="16" t="s">
        <v>58</v>
      </c>
      <c r="F9" s="9"/>
      <c r="G9" s="9"/>
      <c r="H9" s="2"/>
      <c r="K9" s="46" t="str">
        <f t="shared" ref="K9:K33" si="0">+IF(COUNTBLANK(D9:E9)=0,"",IF(E9="",IF(D9="","","Cumple"),"No Cumple"))</f>
        <v>No Cumple</v>
      </c>
      <c r="L9"/>
    </row>
    <row r="10" spans="1:12" ht="31.5" x14ac:dyDescent="0.25">
      <c r="A10" s="149"/>
      <c r="B10" s="20" t="s">
        <v>137</v>
      </c>
      <c r="C10" s="14"/>
      <c r="D10" s="8" t="s">
        <v>99</v>
      </c>
      <c r="E10" s="8"/>
      <c r="F10" s="8"/>
      <c r="G10" s="8"/>
      <c r="H10" s="2"/>
      <c r="K10" s="46" t="str">
        <f t="shared" si="0"/>
        <v>Cumple</v>
      </c>
      <c r="L10"/>
    </row>
    <row r="11" spans="1:12" ht="42" customHeight="1" x14ac:dyDescent="0.25">
      <c r="A11" s="149"/>
      <c r="B11" s="100" t="s">
        <v>138</v>
      </c>
      <c r="C11" s="17"/>
      <c r="D11" s="12"/>
      <c r="E11" s="12" t="s">
        <v>99</v>
      </c>
      <c r="F11" s="11"/>
      <c r="G11" s="11"/>
      <c r="H11" s="2"/>
      <c r="K11" s="46" t="str">
        <f t="shared" si="0"/>
        <v>No Cumple</v>
      </c>
      <c r="L11"/>
    </row>
    <row r="12" spans="1:12" ht="39.6" customHeight="1" x14ac:dyDescent="0.25">
      <c r="A12" s="149"/>
      <c r="B12" s="100" t="s">
        <v>168</v>
      </c>
      <c r="C12" s="17"/>
      <c r="D12" s="12" t="s">
        <v>99</v>
      </c>
      <c r="E12" s="12"/>
      <c r="F12" s="12"/>
      <c r="G12" s="12"/>
      <c r="H12" s="2"/>
      <c r="K12" s="46" t="str">
        <f t="shared" si="0"/>
        <v>Cumple</v>
      </c>
      <c r="L12"/>
    </row>
    <row r="13" spans="1:12" ht="90" x14ac:dyDescent="0.25">
      <c r="A13" s="149"/>
      <c r="B13" s="100" t="s">
        <v>139</v>
      </c>
      <c r="C13" s="18"/>
      <c r="D13" s="12"/>
      <c r="E13" s="12" t="s">
        <v>99</v>
      </c>
      <c r="F13" s="12"/>
      <c r="G13" s="12"/>
      <c r="H13" s="2"/>
      <c r="K13" s="46" t="str">
        <f t="shared" si="0"/>
        <v>No Cumple</v>
      </c>
      <c r="L13"/>
    </row>
    <row r="14" spans="1:12" ht="41.1" customHeight="1" x14ac:dyDescent="0.25">
      <c r="A14" s="149"/>
      <c r="B14" s="100" t="s">
        <v>160</v>
      </c>
      <c r="C14" s="17"/>
      <c r="D14" s="12" t="s">
        <v>99</v>
      </c>
      <c r="E14" s="12"/>
      <c r="F14" s="12"/>
      <c r="G14" s="12"/>
      <c r="H14" s="2"/>
      <c r="K14" s="46" t="str">
        <f t="shared" si="0"/>
        <v>Cumple</v>
      </c>
      <c r="L14"/>
    </row>
    <row r="15" spans="1:12" ht="47.25" x14ac:dyDescent="0.25">
      <c r="A15" s="149"/>
      <c r="B15" s="100" t="s">
        <v>161</v>
      </c>
      <c r="C15" s="17"/>
      <c r="D15" s="12"/>
      <c r="E15" s="12" t="s">
        <v>99</v>
      </c>
      <c r="F15" s="12"/>
      <c r="G15" s="12"/>
      <c r="H15" s="2"/>
      <c r="K15" s="46" t="str">
        <f t="shared" si="0"/>
        <v>No Cumple</v>
      </c>
      <c r="L15"/>
    </row>
    <row r="16" spans="1:12" ht="51" x14ac:dyDescent="0.25">
      <c r="A16" s="150" t="s">
        <v>163</v>
      </c>
      <c r="B16" s="102" t="s">
        <v>162</v>
      </c>
      <c r="C16" s="103"/>
      <c r="D16" s="104"/>
      <c r="E16" s="104" t="s">
        <v>58</v>
      </c>
      <c r="F16" s="105"/>
      <c r="G16" s="105"/>
      <c r="H16" s="2"/>
      <c r="K16" s="46" t="str">
        <f t="shared" si="0"/>
        <v>No Cumple</v>
      </c>
      <c r="L16"/>
    </row>
    <row r="17" spans="1:12" ht="41.1" customHeight="1" x14ac:dyDescent="0.25">
      <c r="A17" s="151"/>
      <c r="B17" s="100" t="s">
        <v>140</v>
      </c>
      <c r="C17" s="17"/>
      <c r="D17" s="12" t="s">
        <v>99</v>
      </c>
      <c r="E17" s="12"/>
      <c r="F17" s="24"/>
      <c r="G17" s="24"/>
      <c r="H17" s="2"/>
      <c r="K17" s="46" t="str">
        <f t="shared" si="0"/>
        <v>Cumple</v>
      </c>
      <c r="L17"/>
    </row>
    <row r="18" spans="1:12" ht="27" customHeight="1" x14ac:dyDescent="0.25">
      <c r="A18" s="151"/>
      <c r="B18" s="100" t="s">
        <v>141</v>
      </c>
      <c r="C18" s="21"/>
      <c r="D18" s="10"/>
      <c r="E18" s="10" t="s">
        <v>99</v>
      </c>
      <c r="F18" s="24"/>
      <c r="G18" s="24"/>
      <c r="H18" s="2"/>
      <c r="K18" s="46" t="str">
        <f t="shared" si="0"/>
        <v>No Cumple</v>
      </c>
      <c r="L18"/>
    </row>
    <row r="19" spans="1:12" ht="51.75" x14ac:dyDescent="0.25">
      <c r="A19" s="151"/>
      <c r="B19" s="100" t="s">
        <v>142</v>
      </c>
      <c r="C19" s="21"/>
      <c r="D19" s="10" t="s">
        <v>99</v>
      </c>
      <c r="E19" s="10"/>
      <c r="F19" s="24"/>
      <c r="G19" s="24"/>
      <c r="H19" s="2"/>
      <c r="K19" s="46"/>
      <c r="L19"/>
    </row>
    <row r="20" spans="1:12" ht="27" customHeight="1" x14ac:dyDescent="0.25">
      <c r="A20" s="151"/>
      <c r="B20" s="100" t="s">
        <v>143</v>
      </c>
      <c r="C20" s="21"/>
      <c r="D20" s="10"/>
      <c r="E20" s="10" t="s">
        <v>58</v>
      </c>
      <c r="F20" s="24"/>
      <c r="G20" s="24"/>
      <c r="H20" s="2"/>
      <c r="K20" s="46" t="str">
        <f t="shared" si="0"/>
        <v>No Cumple</v>
      </c>
      <c r="L20"/>
    </row>
    <row r="21" spans="1:12" ht="47.25" x14ac:dyDescent="0.25">
      <c r="A21" s="151"/>
      <c r="B21" s="17" t="s">
        <v>144</v>
      </c>
      <c r="C21" s="17"/>
      <c r="D21" s="12"/>
      <c r="E21" s="12" t="s">
        <v>58</v>
      </c>
      <c r="F21" s="24"/>
      <c r="G21" s="24"/>
      <c r="H21" s="2"/>
      <c r="K21" s="46" t="str">
        <f t="shared" si="0"/>
        <v>No Cumple</v>
      </c>
      <c r="L21"/>
    </row>
    <row r="22" spans="1:12" ht="64.5" x14ac:dyDescent="0.25">
      <c r="A22" s="151"/>
      <c r="B22" s="100" t="s">
        <v>145</v>
      </c>
      <c r="C22" s="17"/>
      <c r="D22" s="12" t="s">
        <v>99</v>
      </c>
      <c r="E22" s="12"/>
      <c r="F22" s="23"/>
      <c r="G22" s="23"/>
      <c r="H22" s="2"/>
      <c r="K22" s="46" t="str">
        <f t="shared" si="0"/>
        <v>Cumple</v>
      </c>
      <c r="L22"/>
    </row>
    <row r="23" spans="1:12" ht="64.5" x14ac:dyDescent="0.25">
      <c r="A23" s="152"/>
      <c r="B23" s="100" t="s">
        <v>146</v>
      </c>
      <c r="C23" s="17"/>
      <c r="D23" s="12"/>
      <c r="E23" s="12" t="s">
        <v>99</v>
      </c>
      <c r="F23" s="23"/>
      <c r="G23" s="23"/>
      <c r="H23" s="2"/>
      <c r="K23" s="46" t="str">
        <f t="shared" si="0"/>
        <v>No Cumple</v>
      </c>
      <c r="L23"/>
    </row>
    <row r="24" spans="1:12" ht="77.25" x14ac:dyDescent="0.25">
      <c r="A24" s="149" t="s">
        <v>164</v>
      </c>
      <c r="B24" s="101" t="s">
        <v>147</v>
      </c>
      <c r="C24" s="17"/>
      <c r="D24" s="12"/>
      <c r="E24" s="12" t="s">
        <v>58</v>
      </c>
      <c r="F24" s="23"/>
      <c r="G24" s="23"/>
      <c r="H24" s="2"/>
      <c r="K24" s="46" t="str">
        <f t="shared" si="0"/>
        <v>No Cumple</v>
      </c>
      <c r="L24"/>
    </row>
    <row r="25" spans="1:12" ht="39" x14ac:dyDescent="0.25">
      <c r="A25" s="149"/>
      <c r="B25" s="101" t="s">
        <v>148</v>
      </c>
      <c r="C25" s="17"/>
      <c r="D25" s="12" t="s">
        <v>99</v>
      </c>
      <c r="E25" s="12"/>
      <c r="F25" s="23"/>
      <c r="G25" s="23"/>
      <c r="H25" s="2"/>
      <c r="K25" s="46" t="str">
        <f t="shared" si="0"/>
        <v>Cumple</v>
      </c>
      <c r="L25"/>
    </row>
    <row r="26" spans="1:12" ht="51.75" x14ac:dyDescent="0.25">
      <c r="A26" s="149"/>
      <c r="B26" s="101" t="s">
        <v>149</v>
      </c>
      <c r="C26" s="17"/>
      <c r="D26" s="12"/>
      <c r="E26" s="12" t="s">
        <v>99</v>
      </c>
      <c r="F26" s="23"/>
      <c r="G26" s="23"/>
      <c r="H26" s="2"/>
      <c r="K26" s="46" t="str">
        <f t="shared" si="0"/>
        <v>No Cumple</v>
      </c>
      <c r="L26"/>
    </row>
    <row r="27" spans="1:12" ht="51.75" x14ac:dyDescent="0.25">
      <c r="A27" s="99" t="s">
        <v>165</v>
      </c>
      <c r="B27" s="106" t="s">
        <v>169</v>
      </c>
      <c r="C27" s="107"/>
      <c r="D27" s="108" t="s">
        <v>99</v>
      </c>
      <c r="E27" s="108"/>
      <c r="F27" s="109"/>
      <c r="G27" s="109"/>
      <c r="H27" s="2"/>
      <c r="K27" s="46" t="str">
        <f t="shared" si="0"/>
        <v>Cumple</v>
      </c>
      <c r="L27"/>
    </row>
    <row r="28" spans="1:12" ht="51.75" x14ac:dyDescent="0.25">
      <c r="A28" s="137" t="s">
        <v>156</v>
      </c>
      <c r="B28" s="101" t="s">
        <v>151</v>
      </c>
      <c r="C28" s="17"/>
      <c r="D28" s="23"/>
      <c r="E28" s="23" t="s">
        <v>58</v>
      </c>
      <c r="F28" s="24"/>
      <c r="G28" s="24"/>
      <c r="H28" s="2"/>
      <c r="K28" s="46" t="str">
        <f t="shared" si="0"/>
        <v>No Cumple</v>
      </c>
      <c r="L28"/>
    </row>
    <row r="29" spans="1:12" ht="39" x14ac:dyDescent="0.25">
      <c r="A29" s="137"/>
      <c r="B29" s="101" t="s">
        <v>150</v>
      </c>
      <c r="C29" s="17"/>
      <c r="D29" s="23" t="s">
        <v>99</v>
      </c>
      <c r="E29" s="23"/>
      <c r="F29" s="24"/>
      <c r="G29" s="24"/>
      <c r="H29" s="2"/>
      <c r="K29" s="46" t="str">
        <f t="shared" si="0"/>
        <v>Cumple</v>
      </c>
      <c r="L29"/>
    </row>
    <row r="30" spans="1:12" ht="51.75" x14ac:dyDescent="0.25">
      <c r="A30" s="137" t="s">
        <v>157</v>
      </c>
      <c r="B30" s="101" t="s">
        <v>152</v>
      </c>
      <c r="C30" s="19"/>
      <c r="D30" s="23" t="s">
        <v>99</v>
      </c>
      <c r="E30" s="23"/>
      <c r="F30" s="24"/>
      <c r="G30" s="24"/>
      <c r="H30" s="2"/>
      <c r="K30" s="46" t="str">
        <f t="shared" si="0"/>
        <v>Cumple</v>
      </c>
      <c r="L30"/>
    </row>
    <row r="31" spans="1:12" ht="39" x14ac:dyDescent="0.25">
      <c r="A31" s="137"/>
      <c r="B31" s="101" t="s">
        <v>153</v>
      </c>
      <c r="C31" s="17"/>
      <c r="D31" s="23" t="s">
        <v>99</v>
      </c>
      <c r="E31" s="23"/>
      <c r="F31" s="24"/>
      <c r="G31" s="24"/>
      <c r="H31" s="2"/>
      <c r="K31" s="46" t="str">
        <f t="shared" si="0"/>
        <v>Cumple</v>
      </c>
      <c r="L31"/>
    </row>
    <row r="32" spans="1:12" ht="76.5" x14ac:dyDescent="0.25">
      <c r="A32" s="137"/>
      <c r="B32" s="17" t="s">
        <v>154</v>
      </c>
      <c r="C32" s="13"/>
      <c r="D32" s="23" t="s">
        <v>99</v>
      </c>
      <c r="E32" s="23"/>
      <c r="F32" s="24"/>
      <c r="G32" s="24"/>
      <c r="H32" s="2"/>
      <c r="K32" s="46" t="str">
        <f t="shared" si="0"/>
        <v>Cumple</v>
      </c>
      <c r="L32"/>
    </row>
    <row r="33" spans="1:12" ht="51.75" x14ac:dyDescent="0.25">
      <c r="A33" s="137"/>
      <c r="B33" s="101" t="s">
        <v>155</v>
      </c>
      <c r="C33" s="19"/>
      <c r="D33" s="23"/>
      <c r="E33" s="23" t="s">
        <v>99</v>
      </c>
      <c r="F33" s="24"/>
      <c r="G33" s="24"/>
      <c r="H33" s="2"/>
      <c r="K33" s="46" t="str">
        <f t="shared" si="0"/>
        <v>No Cumple</v>
      </c>
      <c r="L33"/>
    </row>
    <row r="34" spans="1:12" x14ac:dyDescent="0.25">
      <c r="A34" s="49"/>
      <c r="B34" s="49"/>
      <c r="F34"/>
      <c r="G34"/>
      <c r="K34" s="50"/>
      <c r="L34"/>
    </row>
    <row r="35" spans="1:12" x14ac:dyDescent="0.25">
      <c r="A35" s="49"/>
      <c r="B35" s="49"/>
      <c r="F35"/>
      <c r="G35"/>
      <c r="K35" s="50"/>
      <c r="L35"/>
    </row>
    <row r="36" spans="1:12" x14ac:dyDescent="0.25">
      <c r="A36" s="49"/>
      <c r="B36" s="49"/>
      <c r="F36"/>
      <c r="G36"/>
      <c r="K36" s="50"/>
      <c r="L36"/>
    </row>
    <row r="37" spans="1:12" x14ac:dyDescent="0.25">
      <c r="A37" s="49"/>
      <c r="B37" s="49"/>
      <c r="F37"/>
      <c r="G37"/>
      <c r="K37" s="50"/>
      <c r="L37"/>
    </row>
    <row r="38" spans="1:12" x14ac:dyDescent="0.25">
      <c r="A38" s="49"/>
      <c r="B38" s="49"/>
      <c r="F38"/>
      <c r="G38"/>
      <c r="K38" s="50"/>
      <c r="L38"/>
    </row>
    <row r="39" spans="1:12" x14ac:dyDescent="0.25">
      <c r="A39" s="49"/>
      <c r="B39" s="49"/>
      <c r="F39"/>
      <c r="G39"/>
      <c r="K39" s="50"/>
      <c r="L39"/>
    </row>
    <row r="40" spans="1:12" x14ac:dyDescent="0.25">
      <c r="A40" s="49"/>
      <c r="B40" s="49"/>
      <c r="F40"/>
      <c r="G40"/>
      <c r="K40" s="50"/>
      <c r="L40"/>
    </row>
    <row r="41" spans="1:12" x14ac:dyDescent="0.25">
      <c r="A41" s="49"/>
      <c r="B41" s="49"/>
      <c r="F41"/>
      <c r="G41"/>
      <c r="K41" s="50"/>
      <c r="L41"/>
    </row>
    <row r="42" spans="1:12" x14ac:dyDescent="0.25">
      <c r="A42" s="49"/>
      <c r="B42" s="49"/>
      <c r="F42"/>
      <c r="G42"/>
      <c r="K42" s="50"/>
      <c r="L42"/>
    </row>
    <row r="43" spans="1:12" x14ac:dyDescent="0.25">
      <c r="A43" s="49"/>
      <c r="B43" s="49"/>
      <c r="F43"/>
      <c r="G43"/>
      <c r="K43" s="50"/>
      <c r="L43"/>
    </row>
    <row r="44" spans="1:12" x14ac:dyDescent="0.25">
      <c r="A44" s="49"/>
      <c r="B44" s="49"/>
      <c r="F44"/>
      <c r="G44"/>
      <c r="K44" s="50"/>
      <c r="L44"/>
    </row>
    <row r="45" spans="1:12" x14ac:dyDescent="0.25">
      <c r="A45" s="49"/>
      <c r="B45" s="49"/>
      <c r="F45"/>
      <c r="G45"/>
      <c r="K45" s="50"/>
      <c r="L45"/>
    </row>
    <row r="46" spans="1:12" x14ac:dyDescent="0.25">
      <c r="A46" s="49"/>
      <c r="B46" s="49"/>
      <c r="F46"/>
      <c r="G46"/>
      <c r="K46" s="50"/>
      <c r="L46"/>
    </row>
    <row r="47" spans="1:12" x14ac:dyDescent="0.25">
      <c r="A47" s="49"/>
      <c r="B47" s="49"/>
      <c r="F47"/>
      <c r="G47"/>
      <c r="K47" s="50"/>
      <c r="L47"/>
    </row>
    <row r="48" spans="1:12" x14ac:dyDescent="0.25">
      <c r="A48" s="49"/>
      <c r="B48" s="49"/>
      <c r="F48"/>
      <c r="G48"/>
      <c r="K48" s="50"/>
      <c r="L48"/>
    </row>
    <row r="49" spans="1:12" x14ac:dyDescent="0.25">
      <c r="A49" s="49"/>
      <c r="B49" s="49"/>
      <c r="F49"/>
      <c r="G49"/>
      <c r="K49" s="50"/>
      <c r="L49"/>
    </row>
    <row r="50" spans="1:12" x14ac:dyDescent="0.25">
      <c r="A50" s="49"/>
      <c r="B50" s="49"/>
      <c r="F50"/>
      <c r="G50"/>
      <c r="K50" s="50"/>
      <c r="L50"/>
    </row>
    <row r="51" spans="1:12" x14ac:dyDescent="0.25">
      <c r="A51" s="49"/>
      <c r="B51" s="49"/>
      <c r="F51"/>
      <c r="G51"/>
      <c r="K51" s="50"/>
      <c r="L51"/>
    </row>
    <row r="52" spans="1:12" x14ac:dyDescent="0.25">
      <c r="A52" s="49"/>
      <c r="B52" s="49"/>
      <c r="F52"/>
      <c r="G52"/>
      <c r="K52" s="50"/>
      <c r="L52"/>
    </row>
    <row r="53" spans="1:12" x14ac:dyDescent="0.25">
      <c r="A53" s="49"/>
      <c r="B53" s="49"/>
      <c r="F53"/>
      <c r="G53"/>
      <c r="K53" s="50"/>
      <c r="L53"/>
    </row>
    <row r="54" spans="1:12" x14ac:dyDescent="0.25">
      <c r="A54" s="49"/>
      <c r="B54" s="49"/>
      <c r="F54"/>
      <c r="G54"/>
      <c r="K54" s="50"/>
      <c r="L54"/>
    </row>
    <row r="55" spans="1:12" x14ac:dyDescent="0.25">
      <c r="A55" s="49"/>
      <c r="B55" s="49"/>
      <c r="F55"/>
      <c r="G55"/>
      <c r="K55" s="50"/>
      <c r="L55"/>
    </row>
    <row r="56" spans="1:12" x14ac:dyDescent="0.25">
      <c r="A56" s="49"/>
      <c r="B56" s="49"/>
      <c r="F56"/>
      <c r="G56"/>
      <c r="K56" s="50"/>
      <c r="L56"/>
    </row>
    <row r="57" spans="1:12" x14ac:dyDescent="0.25">
      <c r="A57" s="49"/>
      <c r="B57" s="49"/>
      <c r="F57"/>
      <c r="G57"/>
      <c r="K57" s="50"/>
      <c r="L57"/>
    </row>
    <row r="58" spans="1:12" x14ac:dyDescent="0.25">
      <c r="A58" s="49"/>
      <c r="B58" s="49"/>
      <c r="F58"/>
      <c r="G58"/>
      <c r="K58" s="50"/>
      <c r="L58"/>
    </row>
    <row r="59" spans="1:12" x14ac:dyDescent="0.25">
      <c r="A59" s="49"/>
      <c r="B59" s="49"/>
      <c r="F59"/>
      <c r="G59"/>
      <c r="K59" s="50"/>
      <c r="L59"/>
    </row>
    <row r="60" spans="1:12" x14ac:dyDescent="0.25">
      <c r="A60" s="49"/>
      <c r="B60" s="49"/>
      <c r="F60"/>
      <c r="G60"/>
      <c r="K60" s="50"/>
      <c r="L60"/>
    </row>
    <row r="61" spans="1:12" x14ac:dyDescent="0.25">
      <c r="A61" s="49"/>
      <c r="B61" s="49"/>
      <c r="F61"/>
      <c r="G61"/>
      <c r="K61" s="50"/>
      <c r="L61"/>
    </row>
    <row r="62" spans="1:12" x14ac:dyDescent="0.25">
      <c r="A62" s="49"/>
      <c r="B62" s="49"/>
      <c r="F62"/>
      <c r="G62"/>
      <c r="K62" s="50"/>
      <c r="L62"/>
    </row>
    <row r="63" spans="1:12" x14ac:dyDescent="0.25">
      <c r="A63" s="49"/>
      <c r="B63" s="49"/>
      <c r="F63"/>
      <c r="G63"/>
      <c r="K63" s="50"/>
      <c r="L63"/>
    </row>
    <row r="64" spans="1:12" x14ac:dyDescent="0.25">
      <c r="A64" s="49"/>
      <c r="B64" s="49"/>
      <c r="F64"/>
      <c r="G64"/>
      <c r="K64" s="50"/>
      <c r="L64"/>
    </row>
    <row r="65" spans="1:12" x14ac:dyDescent="0.25">
      <c r="A65" s="49"/>
      <c r="B65" s="49"/>
      <c r="F65"/>
      <c r="G65"/>
      <c r="K65" s="50"/>
      <c r="L65"/>
    </row>
    <row r="66" spans="1:12" x14ac:dyDescent="0.25">
      <c r="A66" s="49"/>
      <c r="B66" s="49"/>
      <c r="F66"/>
      <c r="G66"/>
      <c r="K66" s="50"/>
      <c r="L66"/>
    </row>
    <row r="67" spans="1:12" x14ac:dyDescent="0.25">
      <c r="A67" s="49"/>
      <c r="B67" s="49"/>
      <c r="F67"/>
      <c r="G67"/>
      <c r="K67" s="50"/>
      <c r="L67"/>
    </row>
    <row r="68" spans="1:12" x14ac:dyDescent="0.25">
      <c r="A68" s="49"/>
      <c r="B68" s="49"/>
      <c r="F68"/>
      <c r="G68"/>
      <c r="K68" s="50"/>
      <c r="L68"/>
    </row>
    <row r="69" spans="1:12" x14ac:dyDescent="0.25">
      <c r="A69" s="49"/>
      <c r="B69" s="49"/>
      <c r="F69"/>
      <c r="G69"/>
      <c r="K69" s="50"/>
      <c r="L69"/>
    </row>
    <row r="70" spans="1:12" x14ac:dyDescent="0.25">
      <c r="A70" s="49"/>
      <c r="B70" s="49"/>
      <c r="F70"/>
      <c r="G70"/>
      <c r="K70" s="50"/>
      <c r="L70"/>
    </row>
    <row r="71" spans="1:12" x14ac:dyDescent="0.25">
      <c r="A71" s="49"/>
      <c r="B71" s="49"/>
      <c r="F71"/>
      <c r="G71"/>
      <c r="K71" s="50"/>
      <c r="L71"/>
    </row>
    <row r="72" spans="1:12" x14ac:dyDescent="0.25">
      <c r="A72" s="49"/>
      <c r="B72" s="49"/>
      <c r="F72"/>
      <c r="G72"/>
      <c r="K72" s="50"/>
      <c r="L72"/>
    </row>
    <row r="73" spans="1:12" x14ac:dyDescent="0.25">
      <c r="A73" s="49"/>
      <c r="B73" s="49"/>
      <c r="F73"/>
      <c r="G73"/>
      <c r="K73" s="50"/>
      <c r="L73"/>
    </row>
    <row r="74" spans="1:12" x14ac:dyDescent="0.25">
      <c r="A74" s="49"/>
      <c r="B74" s="49"/>
      <c r="F74"/>
      <c r="G74"/>
      <c r="K74" s="50"/>
      <c r="L74"/>
    </row>
    <row r="75" spans="1:12" x14ac:dyDescent="0.25">
      <c r="A75" s="49"/>
      <c r="B75" s="49"/>
      <c r="F75"/>
      <c r="G75"/>
      <c r="K75" s="50"/>
      <c r="L75"/>
    </row>
    <row r="76" spans="1:12" x14ac:dyDescent="0.25">
      <c r="A76" s="49"/>
      <c r="B76" s="49"/>
      <c r="F76"/>
      <c r="G76"/>
      <c r="K76" s="50"/>
      <c r="L76"/>
    </row>
    <row r="77" spans="1:12" x14ac:dyDescent="0.25">
      <c r="A77" s="49"/>
      <c r="B77" s="49"/>
      <c r="F77"/>
      <c r="G77"/>
      <c r="K77" s="50"/>
      <c r="L77"/>
    </row>
    <row r="78" spans="1:12" x14ac:dyDescent="0.25">
      <c r="A78" s="49"/>
      <c r="B78" s="49"/>
      <c r="F78"/>
      <c r="G78"/>
      <c r="K78" s="50"/>
      <c r="L78"/>
    </row>
    <row r="79" spans="1:12" x14ac:dyDescent="0.25">
      <c r="A79" s="49"/>
      <c r="B79" s="49"/>
      <c r="F79"/>
      <c r="G79"/>
      <c r="K79" s="50"/>
      <c r="L79"/>
    </row>
    <row r="80" spans="1:12" x14ac:dyDescent="0.25">
      <c r="A80" s="49"/>
      <c r="B80" s="49"/>
      <c r="F80"/>
      <c r="G80"/>
      <c r="K80" s="50"/>
      <c r="L80"/>
    </row>
    <row r="81" spans="1:12" x14ac:dyDescent="0.25">
      <c r="A81" s="49"/>
      <c r="B81" s="49"/>
      <c r="F81"/>
      <c r="G81"/>
      <c r="K81" s="50"/>
      <c r="L81"/>
    </row>
    <row r="82" spans="1:12" x14ac:dyDescent="0.25">
      <c r="A82" s="49"/>
      <c r="B82" s="49"/>
      <c r="F82"/>
      <c r="G82"/>
      <c r="K82" s="50"/>
      <c r="L82"/>
    </row>
    <row r="83" spans="1:12" x14ac:dyDescent="0.25">
      <c r="A83" s="49"/>
      <c r="B83" s="49"/>
      <c r="F83"/>
      <c r="G83"/>
      <c r="K83" s="50"/>
      <c r="L83"/>
    </row>
    <row r="84" spans="1:12" x14ac:dyDescent="0.25">
      <c r="A84" s="49"/>
      <c r="B84" s="49"/>
      <c r="F84"/>
      <c r="G84"/>
      <c r="K84" s="50"/>
      <c r="L84"/>
    </row>
    <row r="85" spans="1:12" x14ac:dyDescent="0.25">
      <c r="A85" s="49"/>
      <c r="B85" s="49"/>
      <c r="F85"/>
      <c r="G85"/>
      <c r="K85" s="50"/>
      <c r="L85"/>
    </row>
    <row r="86" spans="1:12" x14ac:dyDescent="0.25">
      <c r="A86" s="49"/>
      <c r="B86" s="49"/>
      <c r="F86"/>
      <c r="G86"/>
      <c r="K86" s="50"/>
      <c r="L86"/>
    </row>
    <row r="87" spans="1:12" x14ac:dyDescent="0.25">
      <c r="A87" s="49"/>
      <c r="B87" s="49"/>
      <c r="F87"/>
      <c r="G87"/>
      <c r="K87" s="50"/>
      <c r="L87"/>
    </row>
    <row r="88" spans="1:12" x14ac:dyDescent="0.25">
      <c r="A88" s="49"/>
      <c r="B88" s="49"/>
      <c r="F88"/>
      <c r="G88"/>
      <c r="K88" s="50"/>
      <c r="L88"/>
    </row>
    <row r="89" spans="1:12" x14ac:dyDescent="0.25">
      <c r="A89" s="49"/>
      <c r="B89" s="49"/>
      <c r="F89"/>
      <c r="G89"/>
      <c r="K89" s="50"/>
      <c r="L89"/>
    </row>
    <row r="90" spans="1:12" x14ac:dyDescent="0.25">
      <c r="A90" s="49"/>
      <c r="B90" s="49"/>
      <c r="F90"/>
      <c r="G90"/>
      <c r="K90" s="50"/>
      <c r="L90"/>
    </row>
    <row r="91" spans="1:12" x14ac:dyDescent="0.25">
      <c r="A91" s="49"/>
      <c r="B91" s="49"/>
      <c r="F91"/>
      <c r="G91"/>
      <c r="K91" s="50"/>
      <c r="L91"/>
    </row>
    <row r="92" spans="1:12" x14ac:dyDescent="0.25">
      <c r="A92" s="49"/>
      <c r="B92" s="49"/>
      <c r="F92"/>
      <c r="G92"/>
      <c r="K92" s="50"/>
      <c r="L92"/>
    </row>
    <row r="93" spans="1:12" x14ac:dyDescent="0.25">
      <c r="A93" s="49"/>
      <c r="B93" s="49"/>
      <c r="F93"/>
      <c r="G93"/>
      <c r="K93" s="50"/>
      <c r="L93"/>
    </row>
    <row r="94" spans="1:12" x14ac:dyDescent="0.25">
      <c r="A94" s="49"/>
      <c r="B94" s="49"/>
      <c r="F94"/>
      <c r="G94"/>
      <c r="K94" s="50"/>
      <c r="L94"/>
    </row>
    <row r="95" spans="1:12" x14ac:dyDescent="0.25">
      <c r="A95" s="49"/>
      <c r="B95" s="49"/>
      <c r="F95"/>
      <c r="G95"/>
      <c r="K95" s="50"/>
      <c r="L95"/>
    </row>
    <row r="96" spans="1:12" x14ac:dyDescent="0.25">
      <c r="A96" s="49"/>
      <c r="B96" s="49"/>
      <c r="F96"/>
      <c r="G96"/>
      <c r="K96" s="50"/>
      <c r="L96"/>
    </row>
    <row r="97" spans="1:12" x14ac:dyDescent="0.25">
      <c r="A97" s="49"/>
      <c r="B97" s="49"/>
      <c r="F97"/>
      <c r="G97"/>
      <c r="K97" s="50"/>
      <c r="L97"/>
    </row>
    <row r="98" spans="1:12" x14ac:dyDescent="0.25">
      <c r="A98" s="49"/>
      <c r="B98" s="49"/>
      <c r="F98"/>
      <c r="G98"/>
      <c r="K98" s="50"/>
      <c r="L98"/>
    </row>
    <row r="99" spans="1:12" x14ac:dyDescent="0.25">
      <c r="A99" s="49"/>
      <c r="B99" s="49"/>
      <c r="F99"/>
      <c r="G99"/>
      <c r="K99" s="50"/>
      <c r="L99"/>
    </row>
    <row r="100" spans="1:12" x14ac:dyDescent="0.25">
      <c r="A100" s="49"/>
      <c r="B100" s="49"/>
      <c r="F100"/>
      <c r="G100"/>
      <c r="K100" s="50"/>
      <c r="L100"/>
    </row>
    <row r="101" spans="1:12" x14ac:dyDescent="0.25">
      <c r="A101" s="49"/>
      <c r="B101" s="49"/>
      <c r="F101"/>
      <c r="G101"/>
      <c r="K101" s="50"/>
      <c r="L101"/>
    </row>
    <row r="102" spans="1:12" x14ac:dyDescent="0.25">
      <c r="A102" s="49"/>
      <c r="B102" s="49"/>
      <c r="F102"/>
      <c r="G102"/>
      <c r="K102" s="50"/>
      <c r="L102"/>
    </row>
    <row r="103" spans="1:12" x14ac:dyDescent="0.25">
      <c r="A103" s="49"/>
      <c r="B103" s="49"/>
      <c r="F103"/>
      <c r="G103"/>
      <c r="K103" s="50"/>
      <c r="L103"/>
    </row>
    <row r="104" spans="1:12" x14ac:dyDescent="0.25">
      <c r="A104" s="49"/>
      <c r="B104" s="49"/>
      <c r="F104"/>
      <c r="G104"/>
      <c r="K104" s="50"/>
      <c r="L104"/>
    </row>
    <row r="105" spans="1:12" x14ac:dyDescent="0.25">
      <c r="A105" s="49"/>
      <c r="B105" s="49"/>
      <c r="F105"/>
      <c r="G105"/>
      <c r="K105" s="50"/>
      <c r="L105"/>
    </row>
    <row r="106" spans="1:12" x14ac:dyDescent="0.25">
      <c r="A106" s="49"/>
      <c r="B106" s="49"/>
      <c r="F106"/>
      <c r="G106"/>
      <c r="K106" s="50"/>
      <c r="L106"/>
    </row>
    <row r="107" spans="1:12" x14ac:dyDescent="0.25">
      <c r="A107" s="49"/>
      <c r="B107" s="49"/>
      <c r="F107"/>
      <c r="G107"/>
      <c r="K107" s="50"/>
      <c r="L107"/>
    </row>
    <row r="108" spans="1:12" x14ac:dyDescent="0.25">
      <c r="A108" s="49"/>
      <c r="B108" s="49"/>
      <c r="F108"/>
      <c r="G108"/>
      <c r="K108" s="50"/>
      <c r="L108"/>
    </row>
    <row r="109" spans="1:12" x14ac:dyDescent="0.25">
      <c r="A109" s="49"/>
      <c r="B109" s="49"/>
      <c r="F109"/>
      <c r="G109"/>
      <c r="K109" s="50"/>
      <c r="L109"/>
    </row>
    <row r="110" spans="1:12" x14ac:dyDescent="0.25">
      <c r="A110" s="49"/>
      <c r="B110" s="49"/>
      <c r="F110"/>
      <c r="G110"/>
      <c r="K110" s="50"/>
      <c r="L110"/>
    </row>
    <row r="111" spans="1:12" x14ac:dyDescent="0.25">
      <c r="A111" s="49"/>
      <c r="B111" s="49"/>
      <c r="F111"/>
      <c r="G111"/>
      <c r="K111" s="50"/>
      <c r="L111"/>
    </row>
    <row r="112" spans="1:12" x14ac:dyDescent="0.25">
      <c r="A112" s="49"/>
      <c r="B112" s="49"/>
      <c r="F112"/>
      <c r="G112"/>
      <c r="K112" s="50"/>
      <c r="L112"/>
    </row>
    <row r="113" spans="1:12" x14ac:dyDescent="0.25">
      <c r="A113" s="49"/>
      <c r="B113" s="49"/>
      <c r="F113"/>
      <c r="G113"/>
      <c r="K113" s="50"/>
      <c r="L113"/>
    </row>
    <row r="114" spans="1:12" x14ac:dyDescent="0.25">
      <c r="A114" s="49"/>
      <c r="B114" s="49"/>
      <c r="F114"/>
      <c r="G114"/>
      <c r="K114" s="50"/>
      <c r="L114"/>
    </row>
    <row r="115" spans="1:12" x14ac:dyDescent="0.25">
      <c r="A115" s="49"/>
      <c r="B115" s="49"/>
      <c r="F115"/>
      <c r="G115"/>
      <c r="K115" s="50"/>
      <c r="L115"/>
    </row>
    <row r="116" spans="1:12" x14ac:dyDescent="0.25">
      <c r="A116" s="49"/>
      <c r="B116" s="49"/>
      <c r="F116"/>
      <c r="G116"/>
      <c r="K116" s="50"/>
      <c r="L116"/>
    </row>
    <row r="117" spans="1:12" x14ac:dyDescent="0.25">
      <c r="A117" s="49"/>
      <c r="B117" s="49"/>
      <c r="F117"/>
      <c r="G117"/>
      <c r="K117" s="50"/>
      <c r="L117"/>
    </row>
    <row r="118" spans="1:12" x14ac:dyDescent="0.25">
      <c r="A118" s="49"/>
      <c r="B118" s="49"/>
      <c r="F118"/>
      <c r="G118"/>
      <c r="K118" s="50"/>
      <c r="L118"/>
    </row>
    <row r="119" spans="1:12" x14ac:dyDescent="0.25">
      <c r="A119" s="49"/>
      <c r="B119" s="49"/>
      <c r="F119"/>
      <c r="G119"/>
      <c r="K119" s="50"/>
      <c r="L119"/>
    </row>
    <row r="120" spans="1:12" x14ac:dyDescent="0.25">
      <c r="A120" s="49"/>
      <c r="B120" s="49"/>
      <c r="F120"/>
      <c r="G120"/>
      <c r="K120" s="50"/>
      <c r="L120"/>
    </row>
    <row r="121" spans="1:12" x14ac:dyDescent="0.25">
      <c r="A121" s="49"/>
      <c r="B121" s="49"/>
      <c r="F121"/>
      <c r="G121"/>
      <c r="K121" s="50"/>
      <c r="L121"/>
    </row>
    <row r="122" spans="1:12" x14ac:dyDescent="0.25">
      <c r="A122" s="49"/>
      <c r="B122" s="49"/>
      <c r="F122"/>
      <c r="G122"/>
      <c r="K122" s="50"/>
      <c r="L122"/>
    </row>
    <row r="123" spans="1:12" x14ac:dyDescent="0.25">
      <c r="A123" s="49"/>
      <c r="B123" s="49"/>
      <c r="F123"/>
      <c r="G123"/>
      <c r="K123" s="50"/>
      <c r="L123"/>
    </row>
    <row r="124" spans="1:12" x14ac:dyDescent="0.25">
      <c r="A124" s="49"/>
      <c r="B124" s="49"/>
      <c r="F124"/>
      <c r="G124"/>
      <c r="K124" s="50"/>
      <c r="L124"/>
    </row>
    <row r="125" spans="1:12" x14ac:dyDescent="0.25">
      <c r="A125" s="49"/>
      <c r="B125" s="49"/>
      <c r="F125"/>
      <c r="G125"/>
      <c r="K125" s="50"/>
      <c r="L125"/>
    </row>
    <row r="126" spans="1:12" x14ac:dyDescent="0.25">
      <c r="A126" s="49"/>
      <c r="B126" s="49"/>
      <c r="F126"/>
      <c r="G126"/>
      <c r="K126" s="50"/>
      <c r="L126"/>
    </row>
    <row r="127" spans="1:12" x14ac:dyDescent="0.25">
      <c r="A127" s="49"/>
      <c r="B127" s="49"/>
      <c r="F127"/>
      <c r="G127"/>
      <c r="K127" s="50"/>
      <c r="L127"/>
    </row>
    <row r="128" spans="1:12" x14ac:dyDescent="0.25">
      <c r="A128" s="49"/>
      <c r="B128" s="49"/>
      <c r="F128"/>
      <c r="G128"/>
      <c r="K128" s="50"/>
      <c r="L128"/>
    </row>
    <row r="129" spans="1:12" x14ac:dyDescent="0.25">
      <c r="A129" s="49"/>
      <c r="B129" s="49"/>
      <c r="F129"/>
      <c r="G129"/>
      <c r="K129" s="50"/>
      <c r="L129"/>
    </row>
    <row r="130" spans="1:12" x14ac:dyDescent="0.25">
      <c r="A130" s="49"/>
      <c r="B130" s="49"/>
      <c r="F130"/>
      <c r="G130"/>
      <c r="K130" s="50"/>
      <c r="L130"/>
    </row>
    <row r="131" spans="1:12" x14ac:dyDescent="0.25">
      <c r="A131" s="49"/>
      <c r="B131" s="49"/>
      <c r="F131"/>
      <c r="G131"/>
      <c r="K131" s="50"/>
      <c r="L131"/>
    </row>
    <row r="132" spans="1:12" x14ac:dyDescent="0.25">
      <c r="A132" s="49"/>
      <c r="B132" s="49"/>
      <c r="F132"/>
      <c r="G132"/>
      <c r="K132" s="50"/>
      <c r="L132"/>
    </row>
    <row r="133" spans="1:12" x14ac:dyDescent="0.25">
      <c r="A133" s="49"/>
      <c r="B133" s="49"/>
      <c r="F133"/>
      <c r="G133"/>
      <c r="K133" s="50"/>
      <c r="L133"/>
    </row>
    <row r="134" spans="1:12" x14ac:dyDescent="0.25">
      <c r="A134" s="49"/>
      <c r="B134" s="49"/>
      <c r="F134"/>
      <c r="G134"/>
      <c r="K134" s="50"/>
      <c r="L134"/>
    </row>
    <row r="135" spans="1:12" x14ac:dyDescent="0.25">
      <c r="A135" s="49"/>
      <c r="B135" s="49"/>
      <c r="F135"/>
      <c r="G135"/>
      <c r="K135" s="50"/>
      <c r="L135"/>
    </row>
    <row r="136" spans="1:12" x14ac:dyDescent="0.25">
      <c r="A136" s="49"/>
      <c r="B136" s="49"/>
      <c r="F136"/>
      <c r="G136"/>
      <c r="K136" s="50"/>
      <c r="L136"/>
    </row>
    <row r="137" spans="1:12" x14ac:dyDescent="0.25">
      <c r="A137" s="49"/>
      <c r="B137" s="49"/>
      <c r="F137"/>
      <c r="G137"/>
      <c r="K137" s="50"/>
      <c r="L137"/>
    </row>
    <row r="138" spans="1:12" x14ac:dyDescent="0.25">
      <c r="A138" s="49"/>
      <c r="B138" s="49"/>
      <c r="F138"/>
      <c r="G138"/>
      <c r="K138" s="50"/>
      <c r="L138"/>
    </row>
    <row r="139" spans="1:12" x14ac:dyDescent="0.25">
      <c r="A139" s="49"/>
      <c r="B139" s="49"/>
      <c r="F139"/>
      <c r="G139"/>
      <c r="K139" s="50"/>
      <c r="L139"/>
    </row>
    <row r="140" spans="1:12" x14ac:dyDescent="0.25">
      <c r="A140" s="49"/>
      <c r="B140" s="49"/>
      <c r="F140"/>
      <c r="G140"/>
      <c r="K140" s="50"/>
      <c r="L140"/>
    </row>
    <row r="141" spans="1:12" x14ac:dyDescent="0.25">
      <c r="A141" s="49"/>
      <c r="B141" s="49"/>
      <c r="F141"/>
      <c r="G141"/>
      <c r="K141" s="50"/>
      <c r="L141"/>
    </row>
    <row r="142" spans="1:12" x14ac:dyDescent="0.25">
      <c r="A142" s="49"/>
      <c r="B142" s="49"/>
      <c r="F142"/>
      <c r="G142"/>
      <c r="K142" s="50"/>
      <c r="L142"/>
    </row>
    <row r="143" spans="1:12" x14ac:dyDescent="0.25">
      <c r="A143" s="49"/>
      <c r="B143" s="49"/>
      <c r="F143"/>
      <c r="G143"/>
      <c r="K143" s="50"/>
      <c r="L143"/>
    </row>
    <row r="144" spans="1:12" x14ac:dyDescent="0.25">
      <c r="A144" s="49"/>
      <c r="B144" s="49"/>
      <c r="F144"/>
      <c r="G144"/>
      <c r="K144" s="50"/>
      <c r="L144"/>
    </row>
    <row r="145" spans="1:12" x14ac:dyDescent="0.25">
      <c r="A145" s="49"/>
      <c r="B145" s="49"/>
      <c r="F145"/>
      <c r="G145"/>
      <c r="K145" s="50"/>
      <c r="L145"/>
    </row>
    <row r="146" spans="1:12" x14ac:dyDescent="0.25">
      <c r="A146" s="49"/>
      <c r="B146" s="49"/>
      <c r="F146"/>
      <c r="G146"/>
      <c r="K146" s="50"/>
      <c r="L146"/>
    </row>
    <row r="147" spans="1:12" x14ac:dyDescent="0.25">
      <c r="A147" s="49"/>
      <c r="B147" s="49"/>
      <c r="F147"/>
      <c r="G147"/>
      <c r="K147" s="50"/>
      <c r="L147"/>
    </row>
    <row r="148" spans="1:12" x14ac:dyDescent="0.25">
      <c r="A148" s="49"/>
      <c r="B148" s="49"/>
      <c r="F148"/>
      <c r="G148"/>
      <c r="K148" s="50"/>
      <c r="L148"/>
    </row>
    <row r="149" spans="1:12" x14ac:dyDescent="0.25">
      <c r="A149" s="49"/>
      <c r="B149" s="49"/>
      <c r="F149"/>
      <c r="G149"/>
      <c r="K149" s="50"/>
      <c r="L149"/>
    </row>
    <row r="150" spans="1:12" x14ac:dyDescent="0.25">
      <c r="A150" s="49"/>
      <c r="B150" s="49"/>
      <c r="F150"/>
      <c r="G150"/>
      <c r="K150" s="50"/>
      <c r="L150"/>
    </row>
    <row r="151" spans="1:12" x14ac:dyDescent="0.25">
      <c r="A151" s="49"/>
      <c r="B151" s="49"/>
      <c r="F151"/>
      <c r="G151"/>
      <c r="K151" s="50"/>
      <c r="L151"/>
    </row>
    <row r="152" spans="1:12" x14ac:dyDescent="0.25">
      <c r="A152" s="49"/>
      <c r="B152" s="49"/>
      <c r="F152"/>
      <c r="G152"/>
      <c r="K152" s="50"/>
      <c r="L152"/>
    </row>
    <row r="153" spans="1:12" x14ac:dyDescent="0.25">
      <c r="A153" s="49"/>
      <c r="B153" s="49"/>
      <c r="F153"/>
      <c r="G153"/>
      <c r="K153" s="50"/>
      <c r="L153"/>
    </row>
    <row r="154" spans="1:12" x14ac:dyDescent="0.25">
      <c r="A154" s="49"/>
      <c r="B154" s="49"/>
      <c r="F154"/>
      <c r="G154"/>
      <c r="K154" s="50"/>
      <c r="L154"/>
    </row>
    <row r="155" spans="1:12" x14ac:dyDescent="0.25">
      <c r="A155" s="49"/>
      <c r="B155" s="49"/>
      <c r="F155"/>
      <c r="G155"/>
      <c r="K155" s="50"/>
      <c r="L155"/>
    </row>
    <row r="156" spans="1:12" x14ac:dyDescent="0.25">
      <c r="A156" s="49"/>
      <c r="B156" s="49"/>
      <c r="F156"/>
      <c r="G156"/>
      <c r="K156" s="50"/>
      <c r="L156"/>
    </row>
    <row r="157" spans="1:12" x14ac:dyDescent="0.25">
      <c r="A157" s="49"/>
      <c r="B157" s="49"/>
      <c r="F157"/>
      <c r="G157"/>
      <c r="K157" s="50"/>
      <c r="L157"/>
    </row>
    <row r="158" spans="1:12" x14ac:dyDescent="0.25">
      <c r="A158" s="49"/>
      <c r="B158" s="49"/>
      <c r="F158"/>
      <c r="G158"/>
      <c r="K158" s="50"/>
      <c r="L158"/>
    </row>
    <row r="159" spans="1:12" x14ac:dyDescent="0.25">
      <c r="A159" s="49"/>
      <c r="B159" s="49"/>
      <c r="F159"/>
      <c r="G159"/>
      <c r="K159" s="50"/>
      <c r="L159"/>
    </row>
    <row r="160" spans="1:12" x14ac:dyDescent="0.25">
      <c r="A160" s="49"/>
      <c r="B160" s="49"/>
      <c r="F160"/>
      <c r="G160"/>
      <c r="K160" s="50"/>
      <c r="L160"/>
    </row>
    <row r="161" spans="1:12" x14ac:dyDescent="0.25">
      <c r="A161" s="49"/>
      <c r="B161" s="49"/>
      <c r="F161"/>
      <c r="G161"/>
      <c r="K161" s="50"/>
      <c r="L161"/>
    </row>
    <row r="162" spans="1:12" x14ac:dyDescent="0.25">
      <c r="A162" s="49"/>
      <c r="B162" s="49"/>
      <c r="F162"/>
      <c r="G162"/>
      <c r="K162" s="50"/>
      <c r="L162"/>
    </row>
    <row r="163" spans="1:12" x14ac:dyDescent="0.25">
      <c r="A163" s="49"/>
      <c r="B163" s="49"/>
      <c r="F163"/>
      <c r="G163"/>
      <c r="K163" s="50"/>
      <c r="L163"/>
    </row>
    <row r="164" spans="1:12" x14ac:dyDescent="0.25">
      <c r="A164" s="49"/>
      <c r="B164" s="49"/>
      <c r="F164"/>
      <c r="G164"/>
      <c r="K164" s="50"/>
      <c r="L164"/>
    </row>
    <row r="165" spans="1:12" x14ac:dyDescent="0.25">
      <c r="A165" s="49"/>
      <c r="B165" s="49"/>
      <c r="F165"/>
      <c r="G165"/>
      <c r="K165" s="50"/>
      <c r="L165"/>
    </row>
    <row r="166" spans="1:12" x14ac:dyDescent="0.25">
      <c r="A166" s="49"/>
      <c r="B166" s="49"/>
      <c r="F166"/>
      <c r="G166"/>
      <c r="K166" s="50"/>
      <c r="L166"/>
    </row>
    <row r="167" spans="1:12" x14ac:dyDescent="0.25">
      <c r="A167" s="49"/>
      <c r="B167" s="49"/>
      <c r="F167"/>
      <c r="G167"/>
      <c r="K167" s="50"/>
      <c r="L167"/>
    </row>
    <row r="168" spans="1:12" x14ac:dyDescent="0.25">
      <c r="A168" s="49"/>
      <c r="B168" s="49"/>
      <c r="F168"/>
      <c r="G168"/>
      <c r="K168" s="50"/>
      <c r="L168"/>
    </row>
    <row r="169" spans="1:12" x14ac:dyDescent="0.25">
      <c r="A169" s="49"/>
      <c r="B169" s="49"/>
      <c r="F169"/>
      <c r="G169"/>
      <c r="K169" s="50"/>
      <c r="L169"/>
    </row>
    <row r="170" spans="1:12" x14ac:dyDescent="0.25">
      <c r="A170" s="49"/>
      <c r="B170" s="49"/>
      <c r="F170"/>
      <c r="G170"/>
      <c r="K170" s="50"/>
      <c r="L170"/>
    </row>
    <row r="171" spans="1:12" x14ac:dyDescent="0.25">
      <c r="A171" s="49"/>
      <c r="B171" s="49"/>
      <c r="F171"/>
      <c r="G171"/>
      <c r="K171" s="50"/>
      <c r="L171"/>
    </row>
    <row r="172" spans="1:12" x14ac:dyDescent="0.25">
      <c r="A172" s="49"/>
      <c r="B172" s="49"/>
      <c r="F172"/>
      <c r="G172"/>
      <c r="K172" s="50"/>
      <c r="L172"/>
    </row>
    <row r="173" spans="1:12" x14ac:dyDescent="0.25">
      <c r="A173" s="49"/>
      <c r="B173" s="49"/>
      <c r="F173"/>
      <c r="G173"/>
      <c r="K173" s="50"/>
      <c r="L173"/>
    </row>
    <row r="174" spans="1:12" x14ac:dyDescent="0.25">
      <c r="A174" s="49"/>
      <c r="B174" s="49"/>
      <c r="F174"/>
      <c r="G174"/>
      <c r="K174" s="50"/>
      <c r="L174"/>
    </row>
    <row r="175" spans="1:12" x14ac:dyDescent="0.25">
      <c r="A175" s="49"/>
      <c r="B175" s="49"/>
      <c r="F175"/>
      <c r="G175"/>
      <c r="K175" s="50"/>
      <c r="L175"/>
    </row>
    <row r="176" spans="1:12" x14ac:dyDescent="0.25">
      <c r="A176" s="49"/>
      <c r="B176" s="49"/>
      <c r="F176"/>
      <c r="G176"/>
      <c r="K176" s="50"/>
      <c r="L176"/>
    </row>
    <row r="177" spans="1:12" x14ac:dyDescent="0.25">
      <c r="A177" s="49"/>
      <c r="B177" s="49"/>
      <c r="F177"/>
      <c r="G177"/>
      <c r="K177" s="50"/>
      <c r="L177"/>
    </row>
    <row r="178" spans="1:12" x14ac:dyDescent="0.25">
      <c r="A178" s="49"/>
      <c r="B178" s="49"/>
      <c r="F178"/>
      <c r="G178"/>
      <c r="K178" s="50"/>
      <c r="L178"/>
    </row>
    <row r="179" spans="1:12" x14ac:dyDescent="0.25">
      <c r="A179" s="49"/>
      <c r="B179" s="49"/>
      <c r="F179"/>
      <c r="G179"/>
      <c r="K179" s="50"/>
      <c r="L179"/>
    </row>
    <row r="180" spans="1:12" x14ac:dyDescent="0.25">
      <c r="A180" s="49"/>
      <c r="B180" s="49"/>
      <c r="F180"/>
      <c r="G180"/>
      <c r="K180" s="50"/>
      <c r="L180"/>
    </row>
    <row r="181" spans="1:12" x14ac:dyDescent="0.25">
      <c r="A181" s="49"/>
      <c r="B181" s="49"/>
      <c r="F181"/>
      <c r="G181"/>
      <c r="K181" s="50"/>
      <c r="L181"/>
    </row>
    <row r="182" spans="1:12" x14ac:dyDescent="0.25">
      <c r="A182" s="49"/>
      <c r="B182" s="49"/>
      <c r="F182"/>
      <c r="G182"/>
      <c r="K182" s="50"/>
      <c r="L182"/>
    </row>
    <row r="183" spans="1:12" x14ac:dyDescent="0.25">
      <c r="A183" s="49"/>
      <c r="B183" s="49"/>
      <c r="F183"/>
      <c r="G183"/>
      <c r="K183" s="50"/>
      <c r="L183"/>
    </row>
    <row r="184" spans="1:12" x14ac:dyDescent="0.25">
      <c r="A184" s="49"/>
      <c r="B184" s="49"/>
      <c r="F184"/>
      <c r="G184"/>
      <c r="K184" s="50"/>
      <c r="L184"/>
    </row>
    <row r="185" spans="1:12" x14ac:dyDescent="0.25">
      <c r="A185" s="49"/>
      <c r="B185" s="49"/>
      <c r="F185"/>
      <c r="G185"/>
      <c r="K185" s="50"/>
      <c r="L185"/>
    </row>
    <row r="186" spans="1:12" x14ac:dyDescent="0.25">
      <c r="A186" s="49"/>
      <c r="B186" s="49"/>
      <c r="F186"/>
      <c r="G186"/>
      <c r="K186" s="50"/>
      <c r="L186"/>
    </row>
    <row r="187" spans="1:12" x14ac:dyDescent="0.25">
      <c r="A187" s="49"/>
      <c r="B187" s="49"/>
      <c r="F187"/>
      <c r="G187"/>
      <c r="K187" s="50"/>
      <c r="L187"/>
    </row>
    <row r="188" spans="1:12" x14ac:dyDescent="0.25">
      <c r="A188" s="49"/>
      <c r="B188" s="49"/>
      <c r="F188"/>
      <c r="G188"/>
      <c r="K188" s="50"/>
      <c r="L188"/>
    </row>
    <row r="189" spans="1:12" x14ac:dyDescent="0.25">
      <c r="A189" s="49"/>
      <c r="B189" s="49"/>
      <c r="F189"/>
      <c r="G189"/>
      <c r="K189" s="50"/>
      <c r="L189"/>
    </row>
    <row r="190" spans="1:12" x14ac:dyDescent="0.25">
      <c r="A190" s="49"/>
      <c r="B190" s="49"/>
      <c r="F190"/>
      <c r="G190"/>
      <c r="K190" s="50"/>
      <c r="L190"/>
    </row>
    <row r="191" spans="1:12" x14ac:dyDescent="0.25">
      <c r="A191" s="49"/>
      <c r="B191" s="49"/>
      <c r="F191"/>
      <c r="G191"/>
      <c r="K191" s="50"/>
      <c r="L191"/>
    </row>
    <row r="192" spans="1:12" x14ac:dyDescent="0.25">
      <c r="A192" s="49"/>
      <c r="B192" s="49"/>
      <c r="F192"/>
      <c r="G192"/>
      <c r="K192" s="50"/>
      <c r="L192"/>
    </row>
    <row r="193" spans="1:12" x14ac:dyDescent="0.25">
      <c r="A193" s="49"/>
      <c r="B193" s="49"/>
      <c r="F193"/>
      <c r="G193"/>
      <c r="K193" s="50"/>
      <c r="L193"/>
    </row>
    <row r="194" spans="1:12" x14ac:dyDescent="0.25">
      <c r="A194" s="49"/>
      <c r="B194" s="49"/>
      <c r="F194"/>
      <c r="G194"/>
      <c r="K194" s="50"/>
      <c r="L194"/>
    </row>
    <row r="195" spans="1:12" x14ac:dyDescent="0.25">
      <c r="A195" s="49"/>
      <c r="B195" s="49"/>
      <c r="F195"/>
      <c r="G195"/>
      <c r="K195" s="50"/>
      <c r="L195"/>
    </row>
    <row r="196" spans="1:12" x14ac:dyDescent="0.25">
      <c r="A196" s="49"/>
      <c r="B196" s="49"/>
      <c r="F196"/>
      <c r="G196"/>
      <c r="K196" s="50"/>
      <c r="L196"/>
    </row>
    <row r="197" spans="1:12" x14ac:dyDescent="0.25">
      <c r="A197" s="49"/>
      <c r="B197" s="49"/>
      <c r="F197"/>
      <c r="G197"/>
      <c r="K197" s="50"/>
      <c r="L197"/>
    </row>
    <row r="198" spans="1:12" x14ac:dyDescent="0.25">
      <c r="A198" s="49"/>
      <c r="B198" s="49"/>
      <c r="F198"/>
      <c r="G198"/>
      <c r="K198" s="50"/>
      <c r="L198"/>
    </row>
    <row r="199" spans="1:12" x14ac:dyDescent="0.25">
      <c r="A199" s="49"/>
      <c r="B199" s="49"/>
      <c r="F199"/>
      <c r="G199"/>
      <c r="K199" s="50"/>
      <c r="L199"/>
    </row>
    <row r="200" spans="1:12" x14ac:dyDescent="0.25">
      <c r="A200" s="49"/>
      <c r="B200" s="49"/>
      <c r="F200"/>
      <c r="G200"/>
      <c r="K200" s="50"/>
      <c r="L200"/>
    </row>
    <row r="201" spans="1:12" x14ac:dyDescent="0.25">
      <c r="A201" s="49"/>
      <c r="B201" s="49"/>
      <c r="F201"/>
      <c r="G201"/>
      <c r="K201" s="50"/>
      <c r="L201"/>
    </row>
    <row r="202" spans="1:12" x14ac:dyDescent="0.25">
      <c r="A202" s="49"/>
      <c r="B202" s="49"/>
      <c r="F202"/>
      <c r="G202"/>
      <c r="K202" s="50"/>
      <c r="L202"/>
    </row>
    <row r="203" spans="1:12" x14ac:dyDescent="0.25">
      <c r="A203" s="49"/>
      <c r="B203" s="49"/>
      <c r="F203"/>
      <c r="G203"/>
      <c r="K203" s="50"/>
      <c r="L203"/>
    </row>
    <row r="204" spans="1:12" x14ac:dyDescent="0.25">
      <c r="A204" s="49"/>
      <c r="B204" s="49"/>
      <c r="F204"/>
      <c r="G204"/>
      <c r="K204" s="50"/>
      <c r="L204"/>
    </row>
    <row r="205" spans="1:12" x14ac:dyDescent="0.25">
      <c r="A205" s="49"/>
      <c r="B205" s="49"/>
      <c r="F205"/>
      <c r="G205"/>
      <c r="K205" s="50"/>
      <c r="L205"/>
    </row>
    <row r="206" spans="1:12" x14ac:dyDescent="0.25">
      <c r="A206" s="49"/>
      <c r="B206" s="49"/>
      <c r="F206"/>
      <c r="G206"/>
      <c r="K206" s="50"/>
      <c r="L206"/>
    </row>
    <row r="207" spans="1:12" x14ac:dyDescent="0.25">
      <c r="A207" s="49"/>
      <c r="B207" s="49"/>
      <c r="F207"/>
      <c r="G207"/>
      <c r="K207" s="50"/>
      <c r="L207"/>
    </row>
    <row r="208" spans="1:12" x14ac:dyDescent="0.25">
      <c r="A208" s="49"/>
      <c r="B208" s="49"/>
      <c r="F208"/>
      <c r="G208"/>
      <c r="K208" s="50"/>
      <c r="L208"/>
    </row>
    <row r="209" spans="1:12" x14ac:dyDescent="0.25">
      <c r="A209" s="49"/>
      <c r="B209" s="49"/>
      <c r="F209"/>
      <c r="G209"/>
      <c r="K209" s="50"/>
      <c r="L209"/>
    </row>
    <row r="210" spans="1:12" x14ac:dyDescent="0.25">
      <c r="A210" s="49"/>
      <c r="B210" s="49"/>
      <c r="F210"/>
      <c r="G210"/>
      <c r="K210" s="50"/>
      <c r="L210"/>
    </row>
    <row r="211" spans="1:12" x14ac:dyDescent="0.25">
      <c r="A211" s="49"/>
      <c r="B211" s="49"/>
      <c r="F211"/>
      <c r="G211"/>
      <c r="K211" s="50"/>
      <c r="L211"/>
    </row>
    <row r="212" spans="1:12" x14ac:dyDescent="0.25">
      <c r="A212" s="49"/>
      <c r="B212" s="49"/>
      <c r="F212"/>
      <c r="G212"/>
      <c r="K212" s="50"/>
      <c r="L212"/>
    </row>
    <row r="213" spans="1:12" x14ac:dyDescent="0.25">
      <c r="A213" s="49"/>
      <c r="B213" s="49"/>
      <c r="F213"/>
      <c r="G213"/>
      <c r="K213" s="50"/>
      <c r="L213"/>
    </row>
    <row r="214" spans="1:12" x14ac:dyDescent="0.25">
      <c r="A214" s="49"/>
      <c r="B214" s="49"/>
      <c r="F214"/>
      <c r="G214"/>
      <c r="K214" s="50"/>
      <c r="L214"/>
    </row>
    <row r="215" spans="1:12" x14ac:dyDescent="0.25">
      <c r="A215" s="49"/>
      <c r="B215" s="49"/>
      <c r="F215"/>
      <c r="G215"/>
      <c r="K215" s="50"/>
      <c r="L215"/>
    </row>
    <row r="216" spans="1:12" x14ac:dyDescent="0.25">
      <c r="A216" s="49"/>
      <c r="B216" s="49"/>
      <c r="F216"/>
      <c r="G216"/>
      <c r="K216" s="50"/>
      <c r="L216"/>
    </row>
    <row r="217" spans="1:12" x14ac:dyDescent="0.25">
      <c r="A217" s="49"/>
      <c r="B217" s="49"/>
      <c r="F217"/>
      <c r="G217"/>
      <c r="K217" s="50"/>
      <c r="L217"/>
    </row>
    <row r="218" spans="1:12" x14ac:dyDescent="0.25">
      <c r="A218" s="49"/>
      <c r="B218" s="49"/>
      <c r="F218"/>
      <c r="G218"/>
      <c r="K218" s="50"/>
      <c r="L218"/>
    </row>
    <row r="219" spans="1:12" x14ac:dyDescent="0.25">
      <c r="A219" s="49"/>
      <c r="B219" s="49"/>
      <c r="F219"/>
      <c r="G219"/>
      <c r="K219" s="50"/>
      <c r="L219"/>
    </row>
    <row r="220" spans="1:12" x14ac:dyDescent="0.25">
      <c r="A220" s="49"/>
      <c r="B220" s="49"/>
      <c r="F220"/>
      <c r="G220"/>
      <c r="K220" s="50"/>
      <c r="L220"/>
    </row>
    <row r="221" spans="1:12" x14ac:dyDescent="0.25">
      <c r="A221" s="49"/>
      <c r="B221" s="49"/>
      <c r="F221"/>
      <c r="G221"/>
      <c r="K221" s="50"/>
      <c r="L221"/>
    </row>
    <row r="222" spans="1:12" x14ac:dyDescent="0.25">
      <c r="A222" s="49"/>
      <c r="B222" s="49"/>
      <c r="F222"/>
      <c r="G222"/>
      <c r="K222" s="50"/>
      <c r="L222"/>
    </row>
    <row r="223" spans="1:12" x14ac:dyDescent="0.25">
      <c r="A223" s="49"/>
      <c r="B223" s="49"/>
      <c r="F223"/>
      <c r="G223"/>
      <c r="K223" s="50"/>
      <c r="L223"/>
    </row>
    <row r="224" spans="1:12" x14ac:dyDescent="0.25">
      <c r="A224" s="49"/>
      <c r="B224" s="49"/>
      <c r="F224"/>
      <c r="G224"/>
      <c r="K224" s="50"/>
      <c r="L224"/>
    </row>
    <row r="225" spans="1:12" x14ac:dyDescent="0.25">
      <c r="A225" s="49"/>
      <c r="B225" s="49"/>
      <c r="F225"/>
      <c r="G225"/>
      <c r="K225" s="50"/>
      <c r="L225"/>
    </row>
    <row r="226" spans="1:12" x14ac:dyDescent="0.25">
      <c r="A226" s="49"/>
      <c r="B226" s="49"/>
      <c r="F226"/>
      <c r="G226"/>
      <c r="K226" s="50"/>
      <c r="L226"/>
    </row>
    <row r="227" spans="1:12" x14ac:dyDescent="0.25">
      <c r="A227" s="49"/>
      <c r="B227" s="49"/>
      <c r="F227"/>
      <c r="G227"/>
      <c r="K227" s="50"/>
      <c r="L227"/>
    </row>
    <row r="228" spans="1:12" x14ac:dyDescent="0.25">
      <c r="A228" s="49"/>
      <c r="B228" s="49"/>
      <c r="F228"/>
      <c r="G228"/>
      <c r="K228" s="50"/>
      <c r="L228"/>
    </row>
    <row r="229" spans="1:12" x14ac:dyDescent="0.25">
      <c r="A229" s="49"/>
      <c r="B229" s="49"/>
      <c r="F229"/>
      <c r="G229"/>
      <c r="K229" s="50"/>
      <c r="L229"/>
    </row>
    <row r="230" spans="1:12" x14ac:dyDescent="0.25">
      <c r="A230" s="49"/>
      <c r="B230" s="49"/>
      <c r="F230"/>
      <c r="G230"/>
      <c r="K230" s="50"/>
      <c r="L230"/>
    </row>
    <row r="231" spans="1:12" x14ac:dyDescent="0.25">
      <c r="A231" s="49"/>
      <c r="B231" s="49"/>
      <c r="F231"/>
      <c r="G231"/>
      <c r="K231" s="50"/>
      <c r="L231"/>
    </row>
    <row r="232" spans="1:12" x14ac:dyDescent="0.25">
      <c r="A232" s="49"/>
      <c r="B232" s="49"/>
      <c r="F232"/>
      <c r="G232"/>
      <c r="K232" s="50"/>
      <c r="L232"/>
    </row>
    <row r="233" spans="1:12" x14ac:dyDescent="0.25">
      <c r="A233" s="49"/>
      <c r="B233" s="49"/>
      <c r="F233"/>
      <c r="G233"/>
      <c r="K233" s="50"/>
      <c r="L233"/>
    </row>
    <row r="234" spans="1:12" x14ac:dyDescent="0.25">
      <c r="A234" s="49"/>
      <c r="B234" s="49"/>
      <c r="F234"/>
      <c r="G234"/>
      <c r="K234" s="50"/>
      <c r="L234"/>
    </row>
    <row r="235" spans="1:12" x14ac:dyDescent="0.25">
      <c r="A235" s="49"/>
      <c r="B235" s="49"/>
      <c r="F235"/>
      <c r="G235"/>
      <c r="K235" s="50"/>
      <c r="L235"/>
    </row>
    <row r="236" spans="1:12" x14ac:dyDescent="0.25">
      <c r="A236" s="49"/>
      <c r="B236" s="49"/>
      <c r="F236"/>
      <c r="G236"/>
      <c r="K236" s="50"/>
      <c r="L236"/>
    </row>
    <row r="237" spans="1:12" x14ac:dyDescent="0.25">
      <c r="A237" s="49"/>
      <c r="B237" s="49"/>
      <c r="F237"/>
      <c r="G237"/>
      <c r="K237" s="50"/>
      <c r="L237"/>
    </row>
    <row r="238" spans="1:12" x14ac:dyDescent="0.25">
      <c r="A238" s="49"/>
      <c r="B238" s="49"/>
      <c r="F238"/>
      <c r="G238"/>
      <c r="K238" s="50"/>
      <c r="L238"/>
    </row>
    <row r="239" spans="1:12" x14ac:dyDescent="0.25">
      <c r="A239" s="49"/>
      <c r="B239" s="49"/>
      <c r="F239"/>
      <c r="G239"/>
      <c r="K239" s="50"/>
      <c r="L239"/>
    </row>
    <row r="240" spans="1:12" x14ac:dyDescent="0.25">
      <c r="A240" s="49"/>
      <c r="B240" s="49"/>
      <c r="F240"/>
      <c r="G240"/>
      <c r="K240" s="50"/>
      <c r="L240"/>
    </row>
    <row r="241" spans="1:12" x14ac:dyDescent="0.25">
      <c r="A241" s="49"/>
      <c r="B241" s="49"/>
      <c r="F241"/>
      <c r="G241"/>
      <c r="K241" s="50"/>
      <c r="L241"/>
    </row>
    <row r="242" spans="1:12" x14ac:dyDescent="0.25">
      <c r="A242" s="49"/>
      <c r="B242" s="49"/>
      <c r="F242"/>
      <c r="G242"/>
      <c r="K242" s="50"/>
      <c r="L242"/>
    </row>
    <row r="243" spans="1:12" x14ac:dyDescent="0.25">
      <c r="A243" s="49"/>
      <c r="B243" s="49"/>
      <c r="F243"/>
      <c r="G243"/>
      <c r="K243" s="50"/>
      <c r="L243"/>
    </row>
    <row r="244" spans="1:12" x14ac:dyDescent="0.25">
      <c r="A244" s="49"/>
      <c r="B244" s="49"/>
      <c r="F244"/>
      <c r="G244"/>
      <c r="K244" s="50"/>
      <c r="L244"/>
    </row>
    <row r="245" spans="1:12" x14ac:dyDescent="0.25">
      <c r="A245" s="49"/>
      <c r="B245" s="49"/>
      <c r="F245"/>
      <c r="G245"/>
      <c r="K245" s="50"/>
      <c r="L245"/>
    </row>
    <row r="246" spans="1:12" x14ac:dyDescent="0.25">
      <c r="A246" s="49"/>
      <c r="B246" s="49"/>
      <c r="F246"/>
      <c r="G246"/>
      <c r="K246" s="50"/>
      <c r="L246"/>
    </row>
    <row r="247" spans="1:12" x14ac:dyDescent="0.25">
      <c r="A247" s="49"/>
      <c r="B247" s="49"/>
      <c r="F247"/>
      <c r="G247"/>
      <c r="K247" s="50"/>
      <c r="L247"/>
    </row>
    <row r="248" spans="1:12" x14ac:dyDescent="0.25">
      <c r="A248" s="49"/>
      <c r="B248" s="49"/>
      <c r="F248"/>
      <c r="G248"/>
      <c r="K248" s="50"/>
      <c r="L248"/>
    </row>
    <row r="249" spans="1:12" x14ac:dyDescent="0.25">
      <c r="A249" s="49"/>
      <c r="B249" s="49"/>
      <c r="F249"/>
      <c r="G249"/>
      <c r="K249" s="50"/>
      <c r="L249"/>
    </row>
    <row r="250" spans="1:12" x14ac:dyDescent="0.25">
      <c r="A250" s="49"/>
      <c r="B250" s="49"/>
      <c r="F250"/>
      <c r="G250"/>
      <c r="K250" s="50"/>
      <c r="L250"/>
    </row>
    <row r="251" spans="1:12" x14ac:dyDescent="0.25">
      <c r="A251" s="49"/>
      <c r="B251" s="49"/>
      <c r="F251"/>
      <c r="G251"/>
      <c r="K251" s="50"/>
      <c r="L251"/>
    </row>
    <row r="252" spans="1:12" x14ac:dyDescent="0.25">
      <c r="A252" s="49"/>
      <c r="B252" s="49"/>
      <c r="F252"/>
      <c r="G252"/>
      <c r="K252" s="50"/>
      <c r="L252"/>
    </row>
    <row r="253" spans="1:12" x14ac:dyDescent="0.25">
      <c r="A253" s="49"/>
      <c r="B253" s="49"/>
      <c r="F253"/>
      <c r="G253"/>
      <c r="K253" s="50"/>
      <c r="L253"/>
    </row>
    <row r="254" spans="1:12" x14ac:dyDescent="0.25">
      <c r="A254" s="49"/>
      <c r="B254" s="49"/>
      <c r="F254"/>
      <c r="G254"/>
      <c r="K254" s="50"/>
      <c r="L254"/>
    </row>
    <row r="255" spans="1:12" x14ac:dyDescent="0.25">
      <c r="A255" s="49"/>
      <c r="B255" s="49"/>
      <c r="F255"/>
      <c r="G255"/>
      <c r="K255" s="50"/>
      <c r="L255"/>
    </row>
    <row r="256" spans="1:12" x14ac:dyDescent="0.25">
      <c r="A256" s="49"/>
      <c r="B256" s="49"/>
      <c r="F256"/>
      <c r="G256"/>
      <c r="K256" s="50"/>
      <c r="L256"/>
    </row>
    <row r="257" spans="1:12" x14ac:dyDescent="0.25">
      <c r="A257" s="49"/>
      <c r="B257" s="49"/>
      <c r="F257"/>
      <c r="G257"/>
      <c r="K257" s="50"/>
      <c r="L257"/>
    </row>
    <row r="258" spans="1:12" x14ac:dyDescent="0.25">
      <c r="A258" s="49"/>
      <c r="B258" s="49"/>
      <c r="F258"/>
      <c r="G258"/>
      <c r="K258" s="50"/>
      <c r="L258"/>
    </row>
    <row r="259" spans="1:12" x14ac:dyDescent="0.25">
      <c r="A259" s="49"/>
      <c r="B259" s="49"/>
      <c r="F259"/>
      <c r="G259"/>
      <c r="K259" s="50"/>
      <c r="L259"/>
    </row>
    <row r="260" spans="1:12" x14ac:dyDescent="0.25">
      <c r="A260" s="49"/>
      <c r="B260" s="49"/>
      <c r="F260"/>
      <c r="G260"/>
      <c r="K260" s="50"/>
      <c r="L260"/>
    </row>
    <row r="261" spans="1:12" x14ac:dyDescent="0.25">
      <c r="A261" s="49"/>
      <c r="B261" s="49"/>
      <c r="F261"/>
      <c r="G261"/>
      <c r="K261" s="50"/>
      <c r="L261"/>
    </row>
    <row r="262" spans="1:12" x14ac:dyDescent="0.25">
      <c r="A262" s="49"/>
      <c r="B262" s="49"/>
      <c r="F262"/>
      <c r="G262"/>
      <c r="K262" s="50"/>
      <c r="L262"/>
    </row>
    <row r="263" spans="1:12" x14ac:dyDescent="0.25">
      <c r="A263" s="49"/>
      <c r="B263" s="49"/>
      <c r="F263"/>
      <c r="G263"/>
      <c r="K263" s="50"/>
      <c r="L263"/>
    </row>
    <row r="264" spans="1:12" x14ac:dyDescent="0.25">
      <c r="A264" s="49"/>
      <c r="B264" s="49"/>
      <c r="F264"/>
      <c r="G264"/>
      <c r="K264" s="50"/>
      <c r="L264"/>
    </row>
    <row r="265" spans="1:12" x14ac:dyDescent="0.25">
      <c r="A265" s="49"/>
      <c r="B265" s="49"/>
      <c r="F265"/>
      <c r="G265"/>
      <c r="K265" s="50"/>
      <c r="L265"/>
    </row>
    <row r="266" spans="1:12" x14ac:dyDescent="0.25">
      <c r="A266" s="49"/>
      <c r="B266" s="49"/>
      <c r="F266"/>
      <c r="G266"/>
      <c r="K266" s="50"/>
      <c r="L266"/>
    </row>
    <row r="267" spans="1:12" x14ac:dyDescent="0.25">
      <c r="A267" s="49"/>
      <c r="B267" s="49"/>
      <c r="F267"/>
      <c r="G267"/>
      <c r="K267" s="50"/>
      <c r="L267"/>
    </row>
    <row r="268" spans="1:12" x14ac:dyDescent="0.25">
      <c r="A268" s="49"/>
      <c r="B268" s="49"/>
      <c r="F268"/>
      <c r="G268"/>
      <c r="K268" s="50"/>
      <c r="L268"/>
    </row>
    <row r="269" spans="1:12" x14ac:dyDescent="0.25">
      <c r="A269" s="49"/>
      <c r="B269" s="49"/>
      <c r="F269"/>
      <c r="G269"/>
      <c r="K269" s="50"/>
      <c r="L269"/>
    </row>
    <row r="270" spans="1:12" x14ac:dyDescent="0.25">
      <c r="A270" s="49"/>
      <c r="B270" s="49"/>
      <c r="F270"/>
      <c r="G270"/>
      <c r="K270" s="50"/>
      <c r="L270"/>
    </row>
    <row r="271" spans="1:12" x14ac:dyDescent="0.25">
      <c r="A271" s="49"/>
      <c r="B271" s="49"/>
      <c r="F271"/>
      <c r="G271"/>
      <c r="K271" s="50"/>
      <c r="L271"/>
    </row>
    <row r="272" spans="1:12" x14ac:dyDescent="0.25">
      <c r="A272" s="49"/>
      <c r="B272" s="49"/>
      <c r="F272"/>
      <c r="G272"/>
      <c r="K272" s="50"/>
      <c r="L272"/>
    </row>
    <row r="273" spans="1:12" x14ac:dyDescent="0.25">
      <c r="A273" s="49"/>
      <c r="B273" s="49"/>
      <c r="F273"/>
      <c r="G273"/>
      <c r="K273" s="50"/>
      <c r="L273"/>
    </row>
    <row r="274" spans="1:12" x14ac:dyDescent="0.25">
      <c r="A274" s="49"/>
      <c r="B274" s="49"/>
      <c r="F274"/>
      <c r="G274"/>
      <c r="K274" s="50"/>
      <c r="L274"/>
    </row>
    <row r="275" spans="1:12" x14ac:dyDescent="0.25">
      <c r="A275" s="49"/>
      <c r="B275" s="49"/>
      <c r="F275"/>
      <c r="G275"/>
      <c r="K275" s="50"/>
      <c r="L275"/>
    </row>
    <row r="276" spans="1:12" x14ac:dyDescent="0.25">
      <c r="A276" s="49"/>
      <c r="B276" s="49"/>
      <c r="F276"/>
      <c r="G276"/>
      <c r="K276" s="50"/>
      <c r="L276"/>
    </row>
    <row r="277" spans="1:12" x14ac:dyDescent="0.25">
      <c r="A277" s="49"/>
      <c r="B277" s="49"/>
      <c r="F277"/>
      <c r="G277"/>
      <c r="K277" s="50"/>
      <c r="L277"/>
    </row>
    <row r="278" spans="1:12" x14ac:dyDescent="0.25">
      <c r="A278" s="49"/>
      <c r="B278" s="49"/>
      <c r="F278"/>
      <c r="G278"/>
      <c r="K278" s="50"/>
      <c r="L278"/>
    </row>
    <row r="279" spans="1:12" x14ac:dyDescent="0.25">
      <c r="A279" s="49"/>
      <c r="B279" s="49"/>
      <c r="F279"/>
      <c r="G279"/>
      <c r="K279" s="50"/>
      <c r="L279"/>
    </row>
    <row r="280" spans="1:12" x14ac:dyDescent="0.25">
      <c r="A280" s="49"/>
      <c r="B280" s="49"/>
      <c r="F280"/>
      <c r="G280"/>
      <c r="K280" s="50"/>
      <c r="L280"/>
    </row>
    <row r="281" spans="1:12" x14ac:dyDescent="0.25">
      <c r="A281" s="49"/>
      <c r="B281" s="49"/>
      <c r="F281"/>
      <c r="G281"/>
      <c r="K281" s="50"/>
      <c r="L281"/>
    </row>
    <row r="282" spans="1:12" x14ac:dyDescent="0.25">
      <c r="A282" s="49"/>
      <c r="B282" s="49"/>
      <c r="F282"/>
      <c r="G282"/>
      <c r="K282" s="50"/>
      <c r="L282"/>
    </row>
    <row r="283" spans="1:12" x14ac:dyDescent="0.25">
      <c r="A283" s="49"/>
      <c r="B283" s="49"/>
      <c r="F283"/>
      <c r="G283"/>
      <c r="K283" s="50"/>
      <c r="L283"/>
    </row>
    <row r="284" spans="1:12" x14ac:dyDescent="0.25">
      <c r="A284" s="49"/>
      <c r="B284" s="49"/>
      <c r="F284"/>
      <c r="G284"/>
      <c r="K284" s="50"/>
      <c r="L284"/>
    </row>
    <row r="285" spans="1:12" x14ac:dyDescent="0.25">
      <c r="A285" s="49"/>
      <c r="B285" s="49"/>
      <c r="F285"/>
      <c r="G285"/>
      <c r="K285" s="50"/>
      <c r="L285"/>
    </row>
    <row r="286" spans="1:12" x14ac:dyDescent="0.25">
      <c r="A286" s="49"/>
      <c r="B286" s="49"/>
      <c r="F286"/>
      <c r="G286"/>
      <c r="K286" s="50"/>
      <c r="L286"/>
    </row>
    <row r="287" spans="1:12" x14ac:dyDescent="0.25">
      <c r="A287" s="49"/>
      <c r="B287" s="49"/>
      <c r="F287"/>
      <c r="G287"/>
      <c r="K287" s="50"/>
      <c r="L287"/>
    </row>
    <row r="288" spans="1:12" x14ac:dyDescent="0.25">
      <c r="A288" s="49"/>
      <c r="B288" s="49"/>
      <c r="F288"/>
      <c r="G288"/>
      <c r="K288" s="50"/>
      <c r="L288"/>
    </row>
    <row r="289" spans="1:12" x14ac:dyDescent="0.25">
      <c r="A289" s="49"/>
      <c r="B289" s="49"/>
      <c r="F289"/>
      <c r="G289"/>
      <c r="K289" s="50"/>
      <c r="L289"/>
    </row>
    <row r="290" spans="1:12" x14ac:dyDescent="0.25">
      <c r="A290" s="49"/>
      <c r="B290" s="49"/>
      <c r="F290"/>
      <c r="G290"/>
      <c r="K290" s="50"/>
      <c r="L290"/>
    </row>
    <row r="291" spans="1:12" x14ac:dyDescent="0.25">
      <c r="A291" s="49"/>
      <c r="B291" s="49"/>
      <c r="F291"/>
      <c r="G291"/>
      <c r="K291" s="50"/>
      <c r="L291"/>
    </row>
    <row r="292" spans="1:12" x14ac:dyDescent="0.25">
      <c r="A292" s="49"/>
      <c r="B292" s="49"/>
      <c r="F292"/>
      <c r="G292"/>
      <c r="K292" s="50"/>
      <c r="L292"/>
    </row>
    <row r="293" spans="1:12" x14ac:dyDescent="0.25">
      <c r="A293" s="49"/>
      <c r="B293" s="49"/>
      <c r="F293"/>
      <c r="G293"/>
      <c r="K293" s="50"/>
      <c r="L293"/>
    </row>
    <row r="294" spans="1:12" x14ac:dyDescent="0.25">
      <c r="A294" s="49"/>
      <c r="B294" s="49"/>
      <c r="F294"/>
      <c r="G294"/>
      <c r="K294" s="50"/>
      <c r="L294"/>
    </row>
    <row r="295" spans="1:12" x14ac:dyDescent="0.25">
      <c r="A295" s="49"/>
      <c r="B295" s="49"/>
      <c r="F295"/>
      <c r="G295"/>
      <c r="K295" s="50"/>
      <c r="L295"/>
    </row>
    <row r="296" spans="1:12" x14ac:dyDescent="0.25">
      <c r="A296" s="49"/>
      <c r="B296" s="49"/>
      <c r="F296"/>
      <c r="G296"/>
      <c r="K296" s="50"/>
      <c r="L296"/>
    </row>
    <row r="297" spans="1:12" x14ac:dyDescent="0.25">
      <c r="A297" s="49"/>
      <c r="B297" s="49"/>
      <c r="F297"/>
      <c r="G297"/>
      <c r="K297" s="50"/>
      <c r="L297"/>
    </row>
    <row r="298" spans="1:12" x14ac:dyDescent="0.25">
      <c r="A298" s="49"/>
      <c r="B298" s="49"/>
      <c r="F298"/>
      <c r="G298"/>
      <c r="K298" s="50"/>
      <c r="L298"/>
    </row>
    <row r="299" spans="1:12" x14ac:dyDescent="0.25">
      <c r="A299" s="49"/>
      <c r="B299" s="49"/>
      <c r="F299"/>
      <c r="G299"/>
      <c r="K299" s="50"/>
      <c r="L299"/>
    </row>
    <row r="300" spans="1:12" x14ac:dyDescent="0.25">
      <c r="A300" s="49"/>
      <c r="B300" s="49"/>
      <c r="F300"/>
      <c r="G300"/>
      <c r="K300" s="50"/>
      <c r="L300"/>
    </row>
    <row r="301" spans="1:12" x14ac:dyDescent="0.25">
      <c r="A301" s="49"/>
      <c r="B301" s="49"/>
      <c r="F301"/>
      <c r="G301"/>
      <c r="K301" s="50"/>
      <c r="L301"/>
    </row>
    <row r="302" spans="1:12" x14ac:dyDescent="0.25">
      <c r="A302" s="49"/>
      <c r="B302" s="49"/>
      <c r="F302"/>
      <c r="G302"/>
      <c r="K302" s="50"/>
      <c r="L302"/>
    </row>
    <row r="303" spans="1:12" x14ac:dyDescent="0.25">
      <c r="A303" s="49"/>
      <c r="B303" s="49"/>
      <c r="F303"/>
      <c r="G303"/>
      <c r="K303" s="50"/>
      <c r="L303"/>
    </row>
    <row r="304" spans="1:12" x14ac:dyDescent="0.25">
      <c r="A304" s="49"/>
      <c r="B304" s="49"/>
      <c r="F304"/>
      <c r="G304"/>
      <c r="K304" s="50"/>
      <c r="L304"/>
    </row>
    <row r="305" spans="1:12" x14ac:dyDescent="0.25">
      <c r="A305" s="49"/>
      <c r="B305" s="49"/>
      <c r="F305"/>
      <c r="G305"/>
      <c r="K305" s="50"/>
      <c r="L305"/>
    </row>
    <row r="306" spans="1:12" x14ac:dyDescent="0.25">
      <c r="A306" s="49"/>
      <c r="B306" s="49"/>
      <c r="F306"/>
      <c r="G306"/>
      <c r="K306" s="50"/>
      <c r="L306"/>
    </row>
    <row r="307" spans="1:12" x14ac:dyDescent="0.25">
      <c r="A307" s="49"/>
      <c r="B307" s="49"/>
      <c r="F307"/>
      <c r="G307"/>
      <c r="K307" s="50"/>
      <c r="L307"/>
    </row>
    <row r="308" spans="1:12" x14ac:dyDescent="0.25">
      <c r="A308" s="49"/>
      <c r="B308" s="49"/>
      <c r="F308"/>
      <c r="G308"/>
      <c r="K308" s="50"/>
      <c r="L308"/>
    </row>
    <row r="309" spans="1:12" x14ac:dyDescent="0.25">
      <c r="A309" s="49"/>
      <c r="B309" s="49"/>
      <c r="F309"/>
      <c r="G309"/>
      <c r="K309" s="50"/>
      <c r="L309"/>
    </row>
    <row r="310" spans="1:12" x14ac:dyDescent="0.25">
      <c r="A310" s="49"/>
      <c r="B310" s="49"/>
      <c r="F310"/>
      <c r="G310"/>
      <c r="K310" s="50"/>
      <c r="L310"/>
    </row>
    <row r="311" spans="1:12" x14ac:dyDescent="0.25">
      <c r="A311" s="49"/>
      <c r="B311" s="49"/>
      <c r="F311"/>
      <c r="G311"/>
      <c r="K311" s="50"/>
      <c r="L311"/>
    </row>
    <row r="312" spans="1:12" x14ac:dyDescent="0.25">
      <c r="A312" s="49"/>
      <c r="B312" s="49"/>
      <c r="F312"/>
      <c r="G312"/>
      <c r="K312" s="50"/>
      <c r="L312"/>
    </row>
    <row r="313" spans="1:12" x14ac:dyDescent="0.25">
      <c r="A313" s="49"/>
      <c r="B313" s="49"/>
      <c r="F313"/>
      <c r="G313"/>
      <c r="K313" s="50"/>
      <c r="L313"/>
    </row>
    <row r="314" spans="1:12" x14ac:dyDescent="0.25">
      <c r="A314" s="49"/>
      <c r="B314" s="49"/>
      <c r="F314"/>
      <c r="G314"/>
      <c r="K314" s="50"/>
      <c r="L314"/>
    </row>
    <row r="315" spans="1:12" x14ac:dyDescent="0.25">
      <c r="A315" s="49"/>
      <c r="B315" s="49"/>
      <c r="F315"/>
      <c r="G315"/>
      <c r="K315" s="50"/>
      <c r="L315"/>
    </row>
    <row r="316" spans="1:12" x14ac:dyDescent="0.25">
      <c r="A316" s="49"/>
      <c r="B316" s="49"/>
      <c r="F316"/>
      <c r="G316"/>
      <c r="K316" s="50"/>
      <c r="L316"/>
    </row>
    <row r="317" spans="1:12" x14ac:dyDescent="0.25">
      <c r="A317" s="49"/>
      <c r="B317" s="49"/>
      <c r="F317"/>
      <c r="G317"/>
      <c r="K317" s="50"/>
      <c r="L317"/>
    </row>
    <row r="318" spans="1:12" x14ac:dyDescent="0.25">
      <c r="A318" s="49"/>
      <c r="B318" s="49"/>
      <c r="F318"/>
      <c r="G318"/>
      <c r="K318" s="50"/>
      <c r="L318"/>
    </row>
    <row r="319" spans="1:12" x14ac:dyDescent="0.25">
      <c r="A319" s="49"/>
      <c r="B319" s="49"/>
      <c r="F319"/>
      <c r="G319"/>
      <c r="K319" s="50"/>
      <c r="L319"/>
    </row>
    <row r="320" spans="1:12" x14ac:dyDescent="0.25">
      <c r="A320" s="49"/>
      <c r="B320" s="49"/>
      <c r="F320"/>
      <c r="G320"/>
      <c r="K320" s="50"/>
      <c r="L320"/>
    </row>
    <row r="321" spans="1:12" x14ac:dyDescent="0.25">
      <c r="A321" s="49"/>
      <c r="B321" s="49"/>
      <c r="F321"/>
      <c r="G321"/>
      <c r="K321" s="50"/>
      <c r="L321"/>
    </row>
    <row r="322" spans="1:12" x14ac:dyDescent="0.25">
      <c r="A322" s="49"/>
      <c r="B322" s="49"/>
      <c r="F322"/>
      <c r="G322"/>
      <c r="K322" s="50"/>
      <c r="L322"/>
    </row>
    <row r="323" spans="1:12" x14ac:dyDescent="0.25">
      <c r="A323" s="49"/>
      <c r="B323" s="49"/>
      <c r="F323"/>
      <c r="G323"/>
      <c r="K323" s="50"/>
      <c r="L323"/>
    </row>
    <row r="324" spans="1:12" x14ac:dyDescent="0.25">
      <c r="A324" s="49"/>
      <c r="B324" s="49"/>
      <c r="F324"/>
      <c r="G324"/>
      <c r="K324" s="50"/>
      <c r="L324"/>
    </row>
    <row r="325" spans="1:12" x14ac:dyDescent="0.25">
      <c r="A325" s="49"/>
      <c r="B325" s="49"/>
      <c r="F325"/>
      <c r="G325"/>
      <c r="K325" s="50"/>
      <c r="L325"/>
    </row>
    <row r="326" spans="1:12" x14ac:dyDescent="0.25">
      <c r="A326" s="49"/>
      <c r="B326" s="49"/>
      <c r="F326"/>
      <c r="G326"/>
      <c r="K326" s="50"/>
      <c r="L326"/>
    </row>
    <row r="327" spans="1:12" x14ac:dyDescent="0.25">
      <c r="A327" s="49"/>
      <c r="B327" s="49"/>
      <c r="F327"/>
      <c r="G327"/>
      <c r="K327" s="50"/>
      <c r="L327"/>
    </row>
    <row r="328" spans="1:12" x14ac:dyDescent="0.25">
      <c r="A328" s="49"/>
      <c r="B328" s="49"/>
      <c r="F328"/>
      <c r="G328"/>
      <c r="K328" s="50"/>
      <c r="L328"/>
    </row>
    <row r="329" spans="1:12" x14ac:dyDescent="0.25">
      <c r="A329" s="49"/>
      <c r="B329" s="49"/>
      <c r="F329"/>
      <c r="G329"/>
      <c r="K329" s="50"/>
      <c r="L329"/>
    </row>
    <row r="330" spans="1:12" x14ac:dyDescent="0.25">
      <c r="A330" s="49"/>
      <c r="B330" s="49"/>
      <c r="F330"/>
      <c r="G330"/>
      <c r="K330" s="50"/>
      <c r="L330"/>
    </row>
    <row r="331" spans="1:12" x14ac:dyDescent="0.25">
      <c r="A331" s="49"/>
      <c r="B331" s="49"/>
      <c r="F331"/>
      <c r="G331"/>
      <c r="K331" s="50"/>
      <c r="L331"/>
    </row>
    <row r="332" spans="1:12" x14ac:dyDescent="0.25">
      <c r="A332" s="49"/>
      <c r="B332" s="49"/>
      <c r="F332"/>
      <c r="G332"/>
      <c r="K332" s="50"/>
      <c r="L332"/>
    </row>
    <row r="333" spans="1:12" x14ac:dyDescent="0.25">
      <c r="A333" s="49"/>
      <c r="B333" s="49"/>
      <c r="F333"/>
      <c r="G333"/>
      <c r="K333" s="50"/>
      <c r="L333"/>
    </row>
    <row r="334" spans="1:12" x14ac:dyDescent="0.25">
      <c r="A334" s="49"/>
      <c r="B334" s="49"/>
      <c r="F334"/>
      <c r="G334"/>
      <c r="K334" s="50"/>
      <c r="L334"/>
    </row>
    <row r="335" spans="1:12" x14ac:dyDescent="0.25">
      <c r="A335" s="49"/>
      <c r="B335" s="49"/>
      <c r="F335"/>
      <c r="G335"/>
      <c r="K335" s="50"/>
      <c r="L335"/>
    </row>
    <row r="336" spans="1:12" x14ac:dyDescent="0.25">
      <c r="A336" s="49"/>
      <c r="B336" s="49"/>
      <c r="F336"/>
      <c r="G336"/>
      <c r="K336" s="50"/>
      <c r="L336"/>
    </row>
    <row r="337" spans="1:12" x14ac:dyDescent="0.25">
      <c r="A337" s="49"/>
      <c r="B337" s="49"/>
      <c r="F337"/>
      <c r="G337"/>
      <c r="K337" s="50"/>
      <c r="L337"/>
    </row>
    <row r="338" spans="1:12" x14ac:dyDescent="0.25">
      <c r="A338" s="49"/>
      <c r="B338" s="49"/>
      <c r="F338"/>
      <c r="G338"/>
      <c r="K338" s="50"/>
      <c r="L338"/>
    </row>
    <row r="339" spans="1:12" x14ac:dyDescent="0.25">
      <c r="A339" s="49"/>
      <c r="B339" s="49"/>
      <c r="F339"/>
      <c r="G339"/>
      <c r="K339" s="50"/>
      <c r="L339"/>
    </row>
    <row r="340" spans="1:12" x14ac:dyDescent="0.25">
      <c r="A340" s="49"/>
      <c r="B340" s="49"/>
      <c r="F340"/>
      <c r="G340"/>
      <c r="K340" s="50"/>
      <c r="L340"/>
    </row>
    <row r="341" spans="1:12" x14ac:dyDescent="0.25">
      <c r="A341" s="49"/>
      <c r="B341" s="49"/>
      <c r="F341"/>
      <c r="G341"/>
      <c r="K341" s="50"/>
      <c r="L341"/>
    </row>
    <row r="342" spans="1:12" x14ac:dyDescent="0.25">
      <c r="A342" s="49"/>
      <c r="B342" s="49"/>
      <c r="F342"/>
      <c r="G342"/>
      <c r="K342" s="50"/>
      <c r="L342"/>
    </row>
    <row r="343" spans="1:12" x14ac:dyDescent="0.25">
      <c r="A343" s="49"/>
      <c r="B343" s="49"/>
      <c r="F343"/>
      <c r="G343"/>
      <c r="K343" s="50"/>
      <c r="L343"/>
    </row>
    <row r="344" spans="1:12" x14ac:dyDescent="0.25">
      <c r="A344" s="49"/>
      <c r="B344" s="49"/>
      <c r="F344"/>
      <c r="G344"/>
      <c r="K344" s="50"/>
      <c r="L344"/>
    </row>
    <row r="345" spans="1:12" x14ac:dyDescent="0.25">
      <c r="A345" s="49"/>
      <c r="B345" s="49"/>
      <c r="F345"/>
      <c r="G345"/>
      <c r="K345" s="50"/>
      <c r="L345"/>
    </row>
    <row r="346" spans="1:12" x14ac:dyDescent="0.25">
      <c r="A346" s="49"/>
      <c r="B346" s="49"/>
      <c r="F346"/>
      <c r="G346"/>
      <c r="K346" s="50"/>
      <c r="L346"/>
    </row>
    <row r="347" spans="1:12" x14ac:dyDescent="0.25">
      <c r="A347" s="49"/>
      <c r="B347" s="49"/>
      <c r="F347"/>
      <c r="G347"/>
      <c r="K347" s="50"/>
      <c r="L347"/>
    </row>
    <row r="348" spans="1:12" x14ac:dyDescent="0.25">
      <c r="A348" s="49"/>
      <c r="B348" s="49"/>
      <c r="F348"/>
      <c r="G348"/>
      <c r="K348" s="50"/>
      <c r="L348"/>
    </row>
    <row r="349" spans="1:12" x14ac:dyDescent="0.25">
      <c r="A349" s="49"/>
      <c r="B349" s="49"/>
      <c r="F349"/>
      <c r="G349"/>
      <c r="K349" s="50"/>
      <c r="L349"/>
    </row>
    <row r="350" spans="1:12" x14ac:dyDescent="0.25">
      <c r="A350" s="49"/>
      <c r="B350" s="49"/>
      <c r="F350"/>
      <c r="G350"/>
      <c r="K350" s="50"/>
      <c r="L350"/>
    </row>
    <row r="351" spans="1:12" x14ac:dyDescent="0.25">
      <c r="A351" s="49"/>
      <c r="B351" s="49"/>
      <c r="F351"/>
      <c r="G351"/>
      <c r="K351" s="50"/>
      <c r="L351"/>
    </row>
    <row r="352" spans="1:12" x14ac:dyDescent="0.25">
      <c r="A352" s="49"/>
      <c r="B352" s="49"/>
      <c r="F352"/>
      <c r="G352"/>
      <c r="K352" s="50"/>
      <c r="L352"/>
    </row>
    <row r="353" spans="1:12" x14ac:dyDescent="0.25">
      <c r="A353" s="49"/>
      <c r="B353" s="49"/>
      <c r="F353"/>
      <c r="G353"/>
      <c r="K353" s="50"/>
      <c r="L353"/>
    </row>
    <row r="354" spans="1:12" x14ac:dyDescent="0.25">
      <c r="A354" s="49"/>
      <c r="B354" s="49"/>
      <c r="F354"/>
      <c r="G354"/>
      <c r="K354" s="50"/>
      <c r="L354"/>
    </row>
    <row r="355" spans="1:12" x14ac:dyDescent="0.25">
      <c r="A355" s="49"/>
      <c r="B355" s="49"/>
      <c r="F355"/>
      <c r="G355"/>
      <c r="K355" s="50"/>
      <c r="L355"/>
    </row>
    <row r="356" spans="1:12" x14ac:dyDescent="0.25">
      <c r="A356" s="49"/>
      <c r="B356" s="49"/>
      <c r="F356"/>
      <c r="G356"/>
      <c r="K356" s="50"/>
      <c r="L356"/>
    </row>
    <row r="357" spans="1:12" x14ac:dyDescent="0.25">
      <c r="A357" s="49"/>
      <c r="B357" s="49"/>
      <c r="F357"/>
      <c r="G357"/>
      <c r="K357" s="50"/>
      <c r="L357"/>
    </row>
    <row r="358" spans="1:12" x14ac:dyDescent="0.25">
      <c r="A358" s="49"/>
      <c r="B358" s="49"/>
      <c r="F358"/>
      <c r="G358"/>
      <c r="K358" s="50"/>
      <c r="L358"/>
    </row>
    <row r="359" spans="1:12" x14ac:dyDescent="0.25">
      <c r="A359" s="49"/>
      <c r="B359" s="49"/>
      <c r="F359"/>
      <c r="G359"/>
      <c r="K359" s="50"/>
      <c r="L359"/>
    </row>
    <row r="360" spans="1:12" x14ac:dyDescent="0.25">
      <c r="A360" s="49"/>
      <c r="B360" s="49"/>
      <c r="F360"/>
      <c r="G360"/>
      <c r="K360" s="50"/>
      <c r="L360"/>
    </row>
    <row r="361" spans="1:12" x14ac:dyDescent="0.25">
      <c r="A361" s="49"/>
      <c r="B361" s="49"/>
      <c r="F361"/>
      <c r="G361"/>
      <c r="K361" s="50"/>
      <c r="L361"/>
    </row>
    <row r="362" spans="1:12" x14ac:dyDescent="0.25">
      <c r="A362" s="49"/>
      <c r="B362" s="49"/>
      <c r="F362"/>
      <c r="G362"/>
      <c r="K362" s="50"/>
      <c r="L362"/>
    </row>
    <row r="363" spans="1:12" x14ac:dyDescent="0.25">
      <c r="A363" s="49"/>
      <c r="B363" s="49"/>
      <c r="F363"/>
      <c r="G363"/>
      <c r="K363" s="50"/>
      <c r="L363"/>
    </row>
  </sheetData>
  <mergeCells count="14">
    <mergeCell ref="L3:L5"/>
    <mergeCell ref="F3:F5"/>
    <mergeCell ref="D3:E4"/>
    <mergeCell ref="B3:B5"/>
    <mergeCell ref="A6:A8"/>
    <mergeCell ref="A2:F2"/>
    <mergeCell ref="A3:A5"/>
    <mergeCell ref="C3:C5"/>
    <mergeCell ref="G3:G5"/>
    <mergeCell ref="A30:A33"/>
    <mergeCell ref="A9:A15"/>
    <mergeCell ref="A16:A23"/>
    <mergeCell ref="A24:A26"/>
    <mergeCell ref="A28:A29"/>
  </mergeCells>
  <printOptions horizontalCentered="1" verticalCentered="1"/>
  <pageMargins left="0.70866141732283472" right="0.70866141732283472" top="0.74803149606299213" bottom="0.74803149606299213" header="0.31496062992125984" footer="0.31496062992125984"/>
  <pageSetup paperSize="9" scale="35" orientation="landscape" horizontalDpi="1200" verticalDpi="1200" r:id="rId1"/>
  <rowBreaks count="2" manualBreakCount="2">
    <brk id="36" max="22" man="1"/>
    <brk id="48"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23"/>
  <sheetViews>
    <sheetView showGridLines="0" topLeftCell="B1" zoomScale="90" zoomScaleNormal="90" workbookViewId="0">
      <selection activeCell="V17" sqref="V17"/>
    </sheetView>
  </sheetViews>
  <sheetFormatPr baseColWidth="10" defaultColWidth="11.42578125" defaultRowHeight="15" x14ac:dyDescent="0.25"/>
  <cols>
    <col min="1" max="1" width="2.42578125" customWidth="1"/>
    <col min="2" max="2" width="73.85546875" style="1" customWidth="1"/>
    <col min="3" max="3" width="25.5703125" customWidth="1"/>
    <col min="4" max="4" width="22.85546875" customWidth="1"/>
    <col min="5" max="5" width="2.140625" style="77" customWidth="1"/>
    <col min="6" max="6" width="9.85546875" style="77" customWidth="1"/>
    <col min="7" max="7" width="7.85546875" style="77" customWidth="1"/>
    <col min="8" max="11" width="7.85546875" style="77" hidden="1" customWidth="1"/>
    <col min="12" max="12" width="8.140625" style="56" hidden="1" customWidth="1"/>
    <col min="13" max="13" width="9.140625" style="56" hidden="1" customWidth="1"/>
    <col min="14" max="14" width="9.42578125" style="56" hidden="1" customWidth="1"/>
    <col min="15" max="15" width="8.5703125" style="56" hidden="1" customWidth="1"/>
    <col min="16" max="16" width="10.140625" style="56" hidden="1" customWidth="1"/>
    <col min="17" max="17" width="7.85546875" style="77" hidden="1" customWidth="1"/>
    <col min="18" max="23" width="7.85546875" style="77" customWidth="1"/>
    <col min="24" max="24" width="11.42578125" style="47" customWidth="1"/>
    <col min="25" max="33" width="11.42578125" customWidth="1"/>
  </cols>
  <sheetData>
    <row r="2" spans="2:17" ht="16.350000000000001" customHeight="1" x14ac:dyDescent="0.25"/>
    <row r="3" spans="2:17" ht="16.350000000000001" hidden="1" customHeight="1" thickBot="1" x14ac:dyDescent="0.3">
      <c r="B3" s="159"/>
      <c r="C3" s="160"/>
      <c r="D3" s="161"/>
    </row>
    <row r="4" spans="2:17" ht="84.75" hidden="1" customHeight="1" x14ac:dyDescent="0.25">
      <c r="B4" s="162"/>
      <c r="C4" s="163"/>
      <c r="D4" s="164"/>
    </row>
    <row r="5" spans="2:17" ht="16.5" hidden="1" thickBot="1" x14ac:dyDescent="0.3">
      <c r="B5" s="165"/>
      <c r="C5" s="166"/>
      <c r="D5" s="167"/>
      <c r="L5" s="168" t="s">
        <v>1</v>
      </c>
      <c r="M5" s="169"/>
      <c r="N5" s="169"/>
      <c r="O5" s="169"/>
      <c r="P5" s="170"/>
    </row>
    <row r="6" spans="2:17" ht="31.35" customHeight="1" x14ac:dyDescent="0.25">
      <c r="L6" s="171" t="s">
        <v>4</v>
      </c>
      <c r="M6" s="171" t="s">
        <v>5</v>
      </c>
      <c r="N6" s="171" t="s">
        <v>101</v>
      </c>
      <c r="O6" s="171" t="s">
        <v>100</v>
      </c>
      <c r="P6" s="171" t="s">
        <v>7</v>
      </c>
    </row>
    <row r="7" spans="2:17" ht="31.5" customHeight="1" x14ac:dyDescent="0.25">
      <c r="B7" s="54" t="s">
        <v>15</v>
      </c>
      <c r="C7" s="55" t="s">
        <v>0</v>
      </c>
      <c r="D7" s="55" t="s">
        <v>1</v>
      </c>
      <c r="H7" s="77" t="s">
        <v>17</v>
      </c>
      <c r="I7" s="77" t="s">
        <v>18</v>
      </c>
      <c r="K7" s="77" t="s">
        <v>17</v>
      </c>
      <c r="L7" s="171"/>
      <c r="M7" s="171"/>
      <c r="N7" s="171"/>
      <c r="O7" s="171"/>
      <c r="P7" s="171"/>
    </row>
    <row r="8" spans="2:17" ht="15.75" x14ac:dyDescent="0.25">
      <c r="B8" s="3" t="s">
        <v>134</v>
      </c>
      <c r="C8" s="7" t="str">
        <f>IF(COUNTBLANK('Formal General'!D6:D8)&gt;0,"No cumple","Cumple")</f>
        <v>Cumple</v>
      </c>
      <c r="D8" s="7" t="str">
        <f>IF(COUNTBLANK('Factual General'!D6:D8)=1,"Parcial mayor",(IF(COUNTBLANK('Factual General'!D6:D8)=2,"Parcial menor",(IF(COUNTBLANK('Factual General'!D6:D8)=3,"Nula","Completa")))))</f>
        <v>Completa</v>
      </c>
      <c r="H8" s="95">
        <f t="shared" ref="H8:H14" si="0">IF(C8="Cumple",K8,0)</f>
        <v>2</v>
      </c>
      <c r="I8" s="95">
        <f t="shared" ref="I8:I14" si="1">IF(D8=$L$6,L8,IF(D8=$M$6,M8,IF(D8=$N$6,N8,IF(D8=$O$6,O8,IF(D8=$P$6,P8,"Revisar")))))</f>
        <v>2</v>
      </c>
      <c r="J8" s="95"/>
      <c r="K8" s="95">
        <v>2</v>
      </c>
      <c r="L8" s="96">
        <v>0</v>
      </c>
      <c r="M8" s="96">
        <v>0</v>
      </c>
      <c r="N8" s="96">
        <v>0.66</v>
      </c>
      <c r="O8" s="96">
        <v>1.33</v>
      </c>
      <c r="P8" s="86">
        <v>2</v>
      </c>
      <c r="Q8" s="77">
        <v>3</v>
      </c>
    </row>
    <row r="9" spans="2:17" ht="15.75" x14ac:dyDescent="0.25">
      <c r="B9" s="83" t="s">
        <v>136</v>
      </c>
      <c r="C9" s="7" t="str">
        <f>IF(COUNTBLANK('Formal General'!D9:D15)&gt;0,"No cumple","Cumple")</f>
        <v>No cumple</v>
      </c>
      <c r="D9" s="7" t="str">
        <f>IF(COUNTBLANK('Factual General'!D9:D15)=1,"Parcial mayor",(IF(COUNTBLANK('Factual General'!D9:D15)=2,"Parcial mayor",(IF(COUNTBLANK('Factual General'!D9:D15)=3,"Parcial menor",(IF(COUNTBLANK('Factual General'!D9:D15)=4,"Parcial menor",(IF(COUNTBLANK('Factual General'!D9:D15)=5,"Débil",(IF(COUNTBLANK('Factual General'!D9:D15)=6,"Débil",(IF(COUNTBLANK('Factual General'!D9:D15)=7,"Nula","Completa")))))))))))))</f>
        <v>Parcial menor</v>
      </c>
      <c r="H9" s="95">
        <f t="shared" si="0"/>
        <v>0</v>
      </c>
      <c r="I9" s="95">
        <f t="shared" si="1"/>
        <v>0.5</v>
      </c>
      <c r="J9" s="95"/>
      <c r="K9" s="95">
        <v>1</v>
      </c>
      <c r="L9" s="96">
        <v>0</v>
      </c>
      <c r="M9" s="96">
        <v>0.25</v>
      </c>
      <c r="N9" s="96">
        <v>0.5</v>
      </c>
      <c r="O9" s="96">
        <v>0.75</v>
      </c>
      <c r="P9" s="86">
        <v>1</v>
      </c>
      <c r="Q9" s="77">
        <v>7</v>
      </c>
    </row>
    <row r="10" spans="2:17" ht="15.75" x14ac:dyDescent="0.25">
      <c r="B10" s="84" t="s">
        <v>163</v>
      </c>
      <c r="C10" s="7" t="str">
        <f>IF(COUNTBLANK('Formal General'!D16:D23)&gt;0,"No cumple","Cumple")</f>
        <v>No cumple</v>
      </c>
      <c r="D10" s="7" t="str">
        <f>IF(COUNTBLANK('Factual General'!D16:D23)=1,"Parcial mayor",(IF(COUNTBLANK('Factual General'!D16:D23)=2,"Parcial mayor",(IF(COUNTBLANK('Factual General'!D16:D23)=3,"Parcial mayor",(IF(COUNTBLANK('Factual General'!D16:D23)=4,"Parcial menor",(IF(COUNTBLANK('Factual General'!D16:D23)=5,"Parcial menor",(IF(COUNTBLANK('Factual General'!D16:D23)=6,"Débil",(IF(COUNTBLANK('Factual General'!D16:D23)=7,"Débil",(IF(COUNTBLANK('Factual General'!D16:D23)=8,"Nula","Completa")))))))))))))))</f>
        <v>Parcial menor</v>
      </c>
      <c r="H10" s="95">
        <f t="shared" si="0"/>
        <v>0</v>
      </c>
      <c r="I10" s="95">
        <f t="shared" si="1"/>
        <v>0.5</v>
      </c>
      <c r="J10" s="95"/>
      <c r="K10" s="95">
        <v>1</v>
      </c>
      <c r="L10" s="96">
        <v>0</v>
      </c>
      <c r="M10" s="96">
        <v>0.25</v>
      </c>
      <c r="N10" s="96">
        <v>0.5</v>
      </c>
      <c r="O10" s="96">
        <v>0.75</v>
      </c>
      <c r="P10" s="86">
        <v>1</v>
      </c>
      <c r="Q10" s="77">
        <v>8</v>
      </c>
    </row>
    <row r="11" spans="2:17" ht="15.75" x14ac:dyDescent="0.25">
      <c r="B11" s="84" t="s">
        <v>164</v>
      </c>
      <c r="C11" s="7" t="str">
        <f>IF(COUNTBLANK('Formal General'!D24:D26)&gt;0,"No cumple","Cumple")</f>
        <v>No cumple</v>
      </c>
      <c r="D11" s="7" t="str">
        <f>IF(COUNTBLANK('Factual General'!D24:D26)=1,"Parcial mayor",(IF(COUNTBLANK('Factual General'!D24:D26)=2,"Parcial menor",(IF(COUNTBLANK('Factual General'!D24:D26)=3,"Nula","Completa")))))</f>
        <v>Parcial menor</v>
      </c>
      <c r="H11" s="95">
        <f t="shared" si="0"/>
        <v>0</v>
      </c>
      <c r="I11" s="95">
        <f t="shared" si="1"/>
        <v>0.33</v>
      </c>
      <c r="J11" s="95"/>
      <c r="K11" s="95">
        <v>1</v>
      </c>
      <c r="L11" s="96">
        <v>0</v>
      </c>
      <c r="M11" s="96">
        <v>0</v>
      </c>
      <c r="N11" s="96">
        <v>0.33</v>
      </c>
      <c r="O11" s="96">
        <v>0.67</v>
      </c>
      <c r="P11" s="86">
        <v>1</v>
      </c>
      <c r="Q11" s="77">
        <v>3</v>
      </c>
    </row>
    <row r="12" spans="2:17" ht="15.75" x14ac:dyDescent="0.25">
      <c r="B12" s="84" t="s">
        <v>165</v>
      </c>
      <c r="C12" s="7" t="str">
        <f>IF(COUNTBLANK('Formal General'!D27)&gt;0,"No cumple","Cumple")</f>
        <v>Cumple</v>
      </c>
      <c r="D12" s="7" t="str">
        <f>IF(COUNTBLANK('Factual General'!D27)&gt;0,"Nula","Completa")</f>
        <v>Completa</v>
      </c>
      <c r="H12" s="95">
        <f t="shared" si="0"/>
        <v>1</v>
      </c>
      <c r="I12" s="95">
        <f t="shared" si="1"/>
        <v>1</v>
      </c>
      <c r="J12" s="95"/>
      <c r="K12" s="95">
        <v>1</v>
      </c>
      <c r="L12" s="96">
        <v>0</v>
      </c>
      <c r="M12" s="96">
        <v>0</v>
      </c>
      <c r="N12" s="96">
        <v>0</v>
      </c>
      <c r="O12" s="96">
        <v>0</v>
      </c>
      <c r="P12" s="86">
        <v>1</v>
      </c>
      <c r="Q12" s="77">
        <v>1</v>
      </c>
    </row>
    <row r="13" spans="2:17" ht="15.75" x14ac:dyDescent="0.25">
      <c r="B13" s="85" t="s">
        <v>156</v>
      </c>
      <c r="C13" s="7" t="str">
        <f>IF(COUNTBLANK('Formal General'!D28:D29)&gt;0,"No cumple","Cumple")</f>
        <v>No cumple</v>
      </c>
      <c r="D13" s="7" t="str">
        <f>IF(COUNTBLANK('Factual General'!D28:D29)=1,"Parcial mayor",(IF(COUNTBLANK('Factual General'!D28:D29)=2,"Nula","Completa")))</f>
        <v>Parcial mayor</v>
      </c>
      <c r="H13" s="95">
        <f t="shared" si="0"/>
        <v>0</v>
      </c>
      <c r="I13" s="95">
        <f t="shared" si="1"/>
        <v>0.5</v>
      </c>
      <c r="J13" s="95"/>
      <c r="K13" s="95">
        <v>1</v>
      </c>
      <c r="L13" s="96">
        <v>0</v>
      </c>
      <c r="M13" s="96">
        <v>0</v>
      </c>
      <c r="N13" s="96">
        <v>0</v>
      </c>
      <c r="O13" s="96">
        <v>0.5</v>
      </c>
      <c r="P13" s="86">
        <v>1</v>
      </c>
      <c r="Q13" s="77">
        <v>2</v>
      </c>
    </row>
    <row r="14" spans="2:17" ht="15.75" x14ac:dyDescent="0.25">
      <c r="B14" s="85" t="s">
        <v>166</v>
      </c>
      <c r="C14" s="7" t="str">
        <f>IF(COUNTBLANK('Formal General'!D30:D33)&gt;0,"No cumple","Cumple")</f>
        <v>No cumple</v>
      </c>
      <c r="D14" s="7" t="str">
        <f>IF(COUNTBLANK('Factual General'!D30:D33)=1,"Parcial mayor",(IF(COUNTBLANK('Factual General'!D30:D33)=2,"Parcial menor",(IF(COUNTBLANK('Factual General'!D30:D33)=3,"Débil",(IF(COUNTBLANK('Factual General'!D30:D33)=4,"Nula","Completa")))))))</f>
        <v>Parcial mayor</v>
      </c>
      <c r="H14" s="95">
        <f t="shared" si="0"/>
        <v>0</v>
      </c>
      <c r="I14" s="95">
        <f t="shared" si="1"/>
        <v>0.75</v>
      </c>
      <c r="J14" s="95"/>
      <c r="K14" s="95">
        <v>1</v>
      </c>
      <c r="L14" s="96">
        <v>0</v>
      </c>
      <c r="M14" s="96">
        <v>0.25</v>
      </c>
      <c r="N14" s="96">
        <v>0.5</v>
      </c>
      <c r="O14" s="96">
        <v>0.75</v>
      </c>
      <c r="P14" s="86">
        <v>1</v>
      </c>
      <c r="Q14" s="77">
        <v>4</v>
      </c>
    </row>
    <row r="15" spans="2:17" x14ac:dyDescent="0.25">
      <c r="L15" s="87"/>
      <c r="M15" s="87"/>
      <c r="N15" s="87"/>
      <c r="O15" s="87"/>
      <c r="P15" s="87"/>
    </row>
    <row r="16" spans="2:17" x14ac:dyDescent="0.25">
      <c r="Q16" s="77">
        <f>SUM(Q8:Q14)</f>
        <v>28</v>
      </c>
    </row>
    <row r="23" spans="4:4" x14ac:dyDescent="0.25">
      <c r="D23" t="str">
        <f>+IF(COUNTBLANK('Factual General'!$L$122:$L$128)&gt;0,"",IF(COUNTIF('Factual General'!$L$122:$L$128,'Síntesis del análisis'!$H$6)=7,'Síntesis del análisis'!$M$6,IF(COUNTIF('Factual General'!$L$122:$L$128,'Síntesis del análisis'!$H$6)&gt;4,'Síntesis del análisis'!$L$6,IF(COUNTIF('Factual General'!$L$122:$L$128,'Síntesis del análisis'!$H$6)&gt;2,'Síntesis del análisis'!K6,IF(COUNTIF('Factual General'!$L$122:$L$128,'Síntesis del análisis'!$H$6)&gt;0,'Síntesis del análisis'!$J$6,'Síntesis del análisis'!$I$6)))))</f>
        <v/>
      </c>
    </row>
  </sheetData>
  <mergeCells count="7">
    <mergeCell ref="B3:D5"/>
    <mergeCell ref="L5:P5"/>
    <mergeCell ref="L6:L7"/>
    <mergeCell ref="M6:M7"/>
    <mergeCell ref="O6:O7"/>
    <mergeCell ref="P6:P7"/>
    <mergeCell ref="N6:N7"/>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I145"/>
  <sheetViews>
    <sheetView showGridLines="0" topLeftCell="A16" zoomScale="110" zoomScaleNormal="110" workbookViewId="0">
      <selection activeCell="B9" sqref="B9:B15"/>
    </sheetView>
  </sheetViews>
  <sheetFormatPr baseColWidth="10" defaultColWidth="11.42578125" defaultRowHeight="15" x14ac:dyDescent="0.25"/>
  <cols>
    <col min="1" max="1" width="6.42578125" customWidth="1"/>
    <col min="2" max="2" width="62.5703125" customWidth="1"/>
    <col min="7" max="9" width="31.5703125" customWidth="1"/>
  </cols>
  <sheetData>
    <row r="3" spans="2:5" ht="15.75" thickBot="1" x14ac:dyDescent="0.3"/>
    <row r="4" spans="2:5" ht="15.75" thickBot="1" x14ac:dyDescent="0.3">
      <c r="B4" t="s">
        <v>20</v>
      </c>
      <c r="C4" s="88">
        <f>+IFERROR(SUM('Síntesis del análisis'!H8:I14)*100/(SUM('Síntesis del análisis'!K8:K14)+SUM('Síntesis del análisis'!P8:P14)),0)</f>
        <v>53.625</v>
      </c>
    </row>
    <row r="7" spans="2:5" x14ac:dyDescent="0.25">
      <c r="B7" t="s">
        <v>16</v>
      </c>
      <c r="C7" s="56"/>
      <c r="D7" s="56"/>
      <c r="E7" s="56"/>
    </row>
    <row r="8" spans="2:5" x14ac:dyDescent="0.25">
      <c r="C8" s="56" t="s">
        <v>17</v>
      </c>
      <c r="D8" s="56" t="s">
        <v>18</v>
      </c>
      <c r="E8" s="56" t="s">
        <v>19</v>
      </c>
    </row>
    <row r="9" spans="2:5" ht="15.75" x14ac:dyDescent="0.25">
      <c r="B9" s="3" t="s">
        <v>134</v>
      </c>
      <c r="C9" s="111">
        <f>+IFERROR('Síntesis del análisis'!H8/2*100,0)</f>
        <v>100</v>
      </c>
      <c r="D9" s="111">
        <f>+IFERROR('Síntesis del análisis'!I8/2*100,0)</f>
        <v>100</v>
      </c>
      <c r="E9" s="112">
        <f>IFERROR(AVERAGE(C9:D9),"")</f>
        <v>100</v>
      </c>
    </row>
    <row r="10" spans="2:5" ht="31.5" x14ac:dyDescent="0.25">
      <c r="B10" s="110" t="s">
        <v>136</v>
      </c>
      <c r="C10" s="111">
        <f>+IFERROR('Síntesis del análisis'!H9*100,0)</f>
        <v>0</v>
      </c>
      <c r="D10" s="111">
        <f>+IFERROR('Síntesis del análisis'!I9*100,0)</f>
        <v>50</v>
      </c>
      <c r="E10" s="112">
        <f t="shared" ref="E10:E15" si="0">IFERROR(AVERAGE(C10:D10),"")</f>
        <v>25</v>
      </c>
    </row>
    <row r="11" spans="2:5" ht="15.75" x14ac:dyDescent="0.25">
      <c r="B11" s="84" t="s">
        <v>163</v>
      </c>
      <c r="C11" s="111">
        <f>+IFERROR('Síntesis del análisis'!H10*100,0)</f>
        <v>0</v>
      </c>
      <c r="D11" s="111">
        <f>+IFERROR('Síntesis del análisis'!I10*100,0)</f>
        <v>50</v>
      </c>
      <c r="E11" s="112">
        <f t="shared" si="0"/>
        <v>25</v>
      </c>
    </row>
    <row r="12" spans="2:5" ht="15.75" x14ac:dyDescent="0.25">
      <c r="B12" s="84" t="s">
        <v>164</v>
      </c>
      <c r="C12" s="111">
        <f>+IFERROR('Síntesis del análisis'!H11*100,0)</f>
        <v>0</v>
      </c>
      <c r="D12" s="111">
        <f>+IFERROR('Síntesis del análisis'!I11*100,0)</f>
        <v>33</v>
      </c>
      <c r="E12" s="112">
        <f t="shared" si="0"/>
        <v>16.5</v>
      </c>
    </row>
    <row r="13" spans="2:5" ht="15.75" x14ac:dyDescent="0.25">
      <c r="B13" s="84" t="s">
        <v>165</v>
      </c>
      <c r="C13" s="111">
        <f>+IFERROR('Síntesis del análisis'!H12*100,0)</f>
        <v>100</v>
      </c>
      <c r="D13" s="111">
        <f>+IFERROR('Síntesis del análisis'!I12*100,0)</f>
        <v>100</v>
      </c>
      <c r="E13" s="112">
        <f t="shared" si="0"/>
        <v>100</v>
      </c>
    </row>
    <row r="14" spans="2:5" ht="15.75" x14ac:dyDescent="0.25">
      <c r="B14" s="85" t="s">
        <v>156</v>
      </c>
      <c r="C14" s="111">
        <f>+IFERROR('Síntesis del análisis'!H13*100,0)</f>
        <v>0</v>
      </c>
      <c r="D14" s="111">
        <f>+IFERROR('Síntesis del análisis'!I13*100,0)</f>
        <v>50</v>
      </c>
      <c r="E14" s="112">
        <f t="shared" si="0"/>
        <v>25</v>
      </c>
    </row>
    <row r="15" spans="2:5" ht="15.75" x14ac:dyDescent="0.25">
      <c r="B15" s="85" t="s">
        <v>166</v>
      </c>
      <c r="C15" s="111">
        <f>+IFERROR('Síntesis del análisis'!H14*100,0)</f>
        <v>0</v>
      </c>
      <c r="D15" s="111">
        <f>+IFERROR('Síntesis del análisis'!I14*100,0)</f>
        <v>75</v>
      </c>
      <c r="E15" s="112">
        <f t="shared" si="0"/>
        <v>37.5</v>
      </c>
    </row>
    <row r="48" spans="2:2" x14ac:dyDescent="0.25">
      <c r="B48" t="s">
        <v>21</v>
      </c>
    </row>
    <row r="50" spans="2:9" x14ac:dyDescent="0.25">
      <c r="B50" s="78" t="s">
        <v>22</v>
      </c>
      <c r="C50" s="79" t="s">
        <v>17</v>
      </c>
      <c r="D50" s="79" t="s">
        <v>18</v>
      </c>
      <c r="E50" s="79" t="s">
        <v>19</v>
      </c>
      <c r="G50" s="80" t="s">
        <v>88</v>
      </c>
      <c r="H50" s="80" t="s">
        <v>89</v>
      </c>
      <c r="I50" s="80" t="s">
        <v>90</v>
      </c>
    </row>
    <row r="51" spans="2:9" x14ac:dyDescent="0.25">
      <c r="B51" s="57" t="str">
        <f>+'Síntesis del análisis'!B8</f>
        <v xml:space="preserve">7.1 Objetivos de impacto social de la Organización </v>
      </c>
      <c r="C51" s="58">
        <f>+IFERROR('Síntesis del análisis'!H8/2*100,0)</f>
        <v>100</v>
      </c>
      <c r="D51" s="58">
        <f>+IFERROR('Síntesis del análisis'!I8/2*100,0)</f>
        <v>100</v>
      </c>
      <c r="E51" s="59">
        <f>IFERROR(AVERAGE(C51:D51),"")</f>
        <v>100</v>
      </c>
      <c r="G51" s="57"/>
      <c r="H51" s="57"/>
      <c r="I51" s="57"/>
    </row>
    <row r="52" spans="2:9" x14ac:dyDescent="0.25">
      <c r="B52" s="57" t="str">
        <f>+'Síntesis del análisis'!B9</f>
        <v>7.2 Competencias y compromiso de la directiva con el desempeño social</v>
      </c>
      <c r="C52" s="58">
        <f>+IFERROR('Síntesis del análisis'!H9*100,0)</f>
        <v>0</v>
      </c>
      <c r="D52" s="58">
        <f>+IFERROR('Síntesis del análisis'!I9*100,0)</f>
        <v>50</v>
      </c>
      <c r="E52" s="59">
        <f>IFERROR(AVERAGE(C52:D52),"")</f>
        <v>25</v>
      </c>
      <c r="G52" s="57"/>
      <c r="H52" s="57"/>
      <c r="I52" s="57"/>
    </row>
    <row r="53" spans="2:9" x14ac:dyDescent="0.25">
      <c r="B53" s="57" t="str">
        <f>+'Síntesis del análisis'!B10</f>
        <v>7.3 Gestión social y liderazgo de la Alta Gerencia</v>
      </c>
      <c r="C53" s="58">
        <f>+IFERROR('Síntesis del análisis'!H10*100,0)</f>
        <v>0</v>
      </c>
      <c r="D53" s="58">
        <f>+IFERROR('Síntesis del análisis'!I10*100,0)</f>
        <v>50</v>
      </c>
      <c r="E53" s="59">
        <f t="shared" ref="E53:E57" si="1">IFERROR(AVERAGE(C53:D53),"")</f>
        <v>25</v>
      </c>
      <c r="G53" s="57"/>
      <c r="H53" s="57"/>
      <c r="I53" s="57"/>
    </row>
    <row r="54" spans="2:9" x14ac:dyDescent="0.25">
      <c r="B54" s="57" t="str">
        <f>+'Síntesis del análisis'!B11</f>
        <v>7.4 Gestión de riesgos y cumplimiento social</v>
      </c>
      <c r="C54" s="58">
        <f>+IFERROR('Síntesis del análisis'!H11*100,0)</f>
        <v>0</v>
      </c>
      <c r="D54" s="58">
        <f>+IFERROR('Síntesis del análisis'!I11*100,0)</f>
        <v>33</v>
      </c>
      <c r="E54" s="59">
        <f t="shared" si="1"/>
        <v>16.5</v>
      </c>
      <c r="G54" s="57"/>
      <c r="H54" s="57"/>
      <c r="I54" s="57"/>
    </row>
    <row r="55" spans="2:9" x14ac:dyDescent="0.25">
      <c r="B55" s="57" t="str">
        <f>+'Síntesis del análisis'!B12</f>
        <v>7.5 Código de Ética con valores sociales</v>
      </c>
      <c r="C55" s="58">
        <f>+IFERROR('Síntesis del análisis'!H12*100,0)</f>
        <v>100</v>
      </c>
      <c r="D55" s="58">
        <f>+IFERROR('Síntesis del análisis'!I12*100,0)</f>
        <v>100</v>
      </c>
      <c r="E55" s="59">
        <f t="shared" si="1"/>
        <v>100</v>
      </c>
      <c r="G55" s="57"/>
      <c r="H55" s="57"/>
      <c r="I55" s="57"/>
    </row>
    <row r="56" spans="2:9" x14ac:dyDescent="0.25">
      <c r="B56" s="57" t="str">
        <f>+'Síntesis del análisis'!B13</f>
        <v xml:space="preserve">7.6 Equilibrio del crecimiento económico, social y ambiental </v>
      </c>
      <c r="C56" s="58">
        <f>+IFERROR('Síntesis del análisis'!H13*100,0)</f>
        <v>0</v>
      </c>
      <c r="D56" s="58">
        <f>+IFERROR('Síntesis del análisis'!I13*100,0)</f>
        <v>50</v>
      </c>
      <c r="E56" s="59">
        <f t="shared" si="1"/>
        <v>25</v>
      </c>
      <c r="G56" s="57"/>
      <c r="H56" s="57"/>
      <c r="I56" s="57"/>
    </row>
    <row r="57" spans="2:9" x14ac:dyDescent="0.25">
      <c r="B57" s="57" t="str">
        <f>+'Síntesis del análisis'!B14</f>
        <v>7.7 Equilibrio en políticas de precios, tarifas e indicadores financieros</v>
      </c>
      <c r="C57" s="58">
        <f>+IFERROR('Síntesis del análisis'!H14*100,0)</f>
        <v>0</v>
      </c>
      <c r="D57" s="58">
        <f>+IFERROR('Síntesis del análisis'!I14*100,0)</f>
        <v>75</v>
      </c>
      <c r="E57" s="59">
        <f t="shared" si="1"/>
        <v>37.5</v>
      </c>
      <c r="G57" s="57"/>
      <c r="H57" s="57"/>
      <c r="I57" s="57"/>
    </row>
    <row r="58" spans="2:9" x14ac:dyDescent="0.25">
      <c r="B58" t="str">
        <f>+IF('Síntesis del análisis'!P33="","",'Síntesis del análisis'!T30)</f>
        <v/>
      </c>
    </row>
    <row r="59" spans="2:9" x14ac:dyDescent="0.25">
      <c r="B59" t="str">
        <f>+IF('Síntesis del análisis'!P34="","",'Síntesis del análisis'!T31)</f>
        <v/>
      </c>
      <c r="G59" t="s">
        <v>91</v>
      </c>
    </row>
    <row r="60" spans="2:9" x14ac:dyDescent="0.25">
      <c r="B60" t="str">
        <f>+IF('Síntesis del análisis'!P35="","",'Síntesis del análisis'!T32)</f>
        <v/>
      </c>
    </row>
    <row r="61" spans="2:9" x14ac:dyDescent="0.25">
      <c r="B61" t="str">
        <f>+IF('Síntesis del análisis'!P36="","",'Síntesis del análisis'!T33)</f>
        <v/>
      </c>
    </row>
    <row r="62" spans="2:9" x14ac:dyDescent="0.25">
      <c r="B62" t="str">
        <f>+IF('Síntesis del análisis'!P37="","",'Síntesis del análisis'!T34)</f>
        <v/>
      </c>
    </row>
    <row r="63" spans="2:9" x14ac:dyDescent="0.25">
      <c r="B63" t="str">
        <f>+IF('Síntesis del análisis'!P38="","",'Síntesis del análisis'!T35)</f>
        <v/>
      </c>
    </row>
    <row r="64" spans="2:9" x14ac:dyDescent="0.25">
      <c r="B64" t="str">
        <f>+IF('Síntesis del análisis'!P39="","",'Síntesis del análisis'!T36)</f>
        <v/>
      </c>
    </row>
    <row r="65" spans="2:2" x14ac:dyDescent="0.25">
      <c r="B65" t="str">
        <f>+IF('Síntesis del análisis'!P40="","",'Síntesis del análisis'!T37)</f>
        <v/>
      </c>
    </row>
    <row r="66" spans="2:2" x14ac:dyDescent="0.25">
      <c r="B66" t="str">
        <f>+IF('Síntesis del análisis'!P41="","",'Síntesis del análisis'!T38)</f>
        <v/>
      </c>
    </row>
    <row r="67" spans="2:2" x14ac:dyDescent="0.25">
      <c r="B67" t="str">
        <f>+IF('Síntesis del análisis'!P42="","",'Síntesis del análisis'!T39)</f>
        <v/>
      </c>
    </row>
    <row r="68" spans="2:2" x14ac:dyDescent="0.25">
      <c r="B68" t="str">
        <f>+IF('Síntesis del análisis'!P43="","",'Síntesis del análisis'!T40)</f>
        <v/>
      </c>
    </row>
    <row r="69" spans="2:2" x14ac:dyDescent="0.25">
      <c r="B69" t="str">
        <f>+IF('Síntesis del análisis'!P44="","",'Síntesis del análisis'!T41)</f>
        <v/>
      </c>
    </row>
    <row r="70" spans="2:2" x14ac:dyDescent="0.25">
      <c r="B70" t="str">
        <f>+IF('Síntesis del análisis'!P45="","",'Síntesis del análisis'!T42)</f>
        <v/>
      </c>
    </row>
    <row r="71" spans="2:2" x14ac:dyDescent="0.25">
      <c r="B71" t="str">
        <f>+IF('Síntesis del análisis'!P46="","",'Síntesis del análisis'!T43)</f>
        <v/>
      </c>
    </row>
    <row r="72" spans="2:2" x14ac:dyDescent="0.25">
      <c r="B72" t="str">
        <f>+IF('Síntesis del análisis'!P47="","",'Síntesis del análisis'!T44)</f>
        <v/>
      </c>
    </row>
    <row r="73" spans="2:2" x14ac:dyDescent="0.25">
      <c r="B73" t="str">
        <f>+IF('Síntesis del análisis'!P48="","",'Síntesis del análisis'!T45)</f>
        <v/>
      </c>
    </row>
    <row r="74" spans="2:2" x14ac:dyDescent="0.25">
      <c r="B74" t="str">
        <f>+IF('Síntesis del análisis'!P49="","",'Síntesis del análisis'!T46)</f>
        <v/>
      </c>
    </row>
    <row r="75" spans="2:2" x14ac:dyDescent="0.25">
      <c r="B75" t="str">
        <f>+IF('Síntesis del análisis'!P50="","",'Síntesis del análisis'!T47)</f>
        <v/>
      </c>
    </row>
    <row r="76" spans="2:2" x14ac:dyDescent="0.25">
      <c r="B76" t="str">
        <f>+IF('Síntesis del análisis'!P51="","",'Síntesis del análisis'!T48)</f>
        <v/>
      </c>
    </row>
    <row r="77" spans="2:2" x14ac:dyDescent="0.25">
      <c r="B77" t="str">
        <f>+IF('Síntesis del análisis'!P52="","",'Síntesis del análisis'!T49)</f>
        <v/>
      </c>
    </row>
    <row r="78" spans="2:2" x14ac:dyDescent="0.25">
      <c r="B78" t="str">
        <f>+IF('Síntesis del análisis'!P53="","",'Síntesis del análisis'!T50)</f>
        <v/>
      </c>
    </row>
    <row r="79" spans="2:2" x14ac:dyDescent="0.25">
      <c r="B79" t="str">
        <f>+IF('Síntesis del análisis'!P54="","",'Síntesis del análisis'!T51)</f>
        <v/>
      </c>
    </row>
    <row r="80" spans="2:2" x14ac:dyDescent="0.25">
      <c r="B80" t="str">
        <f>+IF('Síntesis del análisis'!P55="","",'Síntesis del análisis'!T52)</f>
        <v/>
      </c>
    </row>
    <row r="81" spans="2:2" x14ac:dyDescent="0.25">
      <c r="B81" t="str">
        <f>+IF('Síntesis del análisis'!P56="","",'Síntesis del análisis'!T53)</f>
        <v/>
      </c>
    </row>
    <row r="82" spans="2:2" x14ac:dyDescent="0.25">
      <c r="B82" t="str">
        <f>+IF('Síntesis del análisis'!P57="","",'Síntesis del análisis'!T54)</f>
        <v/>
      </c>
    </row>
    <row r="83" spans="2:2" x14ac:dyDescent="0.25">
      <c r="B83" t="str">
        <f>+IF('Síntesis del análisis'!P58="","",'Síntesis del análisis'!T55)</f>
        <v/>
      </c>
    </row>
    <row r="84" spans="2:2" x14ac:dyDescent="0.25">
      <c r="B84" t="str">
        <f>+IF('Síntesis del análisis'!P59="","",'Síntesis del análisis'!T56)</f>
        <v/>
      </c>
    </row>
    <row r="85" spans="2:2" x14ac:dyDescent="0.25">
      <c r="B85" t="str">
        <f>+IF('Síntesis del análisis'!P60="","",'Síntesis del análisis'!T57)</f>
        <v/>
      </c>
    </row>
    <row r="86" spans="2:2" x14ac:dyDescent="0.25">
      <c r="B86" t="str">
        <f>+IF('Síntesis del análisis'!P61="","",'Síntesis del análisis'!T58)</f>
        <v/>
      </c>
    </row>
    <row r="87" spans="2:2" x14ac:dyDescent="0.25">
      <c r="B87" t="str">
        <f>+IF('Síntesis del análisis'!P62="","",'Síntesis del análisis'!T59)</f>
        <v/>
      </c>
    </row>
    <row r="88" spans="2:2" x14ac:dyDescent="0.25">
      <c r="B88" t="str">
        <f>+IF('Síntesis del análisis'!P63="","",'Síntesis del análisis'!T60)</f>
        <v/>
      </c>
    </row>
    <row r="89" spans="2:2" x14ac:dyDescent="0.25">
      <c r="B89" t="str">
        <f>+IF('Síntesis del análisis'!P64="","",'Síntesis del análisis'!T61)</f>
        <v/>
      </c>
    </row>
    <row r="90" spans="2:2" x14ac:dyDescent="0.25">
      <c r="B90" t="str">
        <f>+IF('Síntesis del análisis'!P65="","",'Síntesis del análisis'!T62)</f>
        <v/>
      </c>
    </row>
    <row r="91" spans="2:2" x14ac:dyDescent="0.25">
      <c r="B91" t="str">
        <f>+IF('Síntesis del análisis'!P66="","",'Síntesis del análisis'!T63)</f>
        <v/>
      </c>
    </row>
    <row r="92" spans="2:2" x14ac:dyDescent="0.25">
      <c r="B92" t="str">
        <f>+IF('Síntesis del análisis'!P67="","",'Síntesis del análisis'!T64)</f>
        <v/>
      </c>
    </row>
    <row r="93" spans="2:2" x14ac:dyDescent="0.25">
      <c r="B93" t="str">
        <f>+IF('Síntesis del análisis'!P68="","",'Síntesis del análisis'!T65)</f>
        <v/>
      </c>
    </row>
    <row r="94" spans="2:2" x14ac:dyDescent="0.25">
      <c r="B94" t="str">
        <f>+IF('Síntesis del análisis'!P69="","",'Síntesis del análisis'!T66)</f>
        <v/>
      </c>
    </row>
    <row r="95" spans="2:2" x14ac:dyDescent="0.25">
      <c r="B95" t="str">
        <f>+IF('Síntesis del análisis'!P70="","",'Síntesis del análisis'!T67)</f>
        <v/>
      </c>
    </row>
    <row r="96" spans="2:2" x14ac:dyDescent="0.25">
      <c r="B96" t="str">
        <f>+IF('Síntesis del análisis'!P71="","",'Síntesis del análisis'!T68)</f>
        <v/>
      </c>
    </row>
    <row r="97" spans="2:2" x14ac:dyDescent="0.25">
      <c r="B97" t="str">
        <f>+IF('Síntesis del análisis'!P72="","",'Síntesis del análisis'!T69)</f>
        <v/>
      </c>
    </row>
    <row r="98" spans="2:2" x14ac:dyDescent="0.25">
      <c r="B98" t="str">
        <f>+IF('Síntesis del análisis'!P73="","",'Síntesis del análisis'!T70)</f>
        <v/>
      </c>
    </row>
    <row r="99" spans="2:2" x14ac:dyDescent="0.25">
      <c r="B99" t="str">
        <f>+IF('Síntesis del análisis'!P74="","",'Síntesis del análisis'!T71)</f>
        <v/>
      </c>
    </row>
    <row r="100" spans="2:2" x14ac:dyDescent="0.25">
      <c r="B100" t="str">
        <f>+IF('Síntesis del análisis'!P75="","",'Síntesis del análisis'!T72)</f>
        <v/>
      </c>
    </row>
    <row r="101" spans="2:2" x14ac:dyDescent="0.25">
      <c r="B101" t="str">
        <f>+IF('Síntesis del análisis'!P76="","",'Síntesis del análisis'!T73)</f>
        <v/>
      </c>
    </row>
    <row r="102" spans="2:2" x14ac:dyDescent="0.25">
      <c r="B102" t="str">
        <f>+IF('Síntesis del análisis'!P77="","",'Síntesis del análisis'!T74)</f>
        <v/>
      </c>
    </row>
    <row r="103" spans="2:2" x14ac:dyDescent="0.25">
      <c r="B103" t="str">
        <f>+IF('Síntesis del análisis'!P78="","",'Síntesis del análisis'!T75)</f>
        <v/>
      </c>
    </row>
    <row r="104" spans="2:2" x14ac:dyDescent="0.25">
      <c r="B104" t="str">
        <f>+IF('Síntesis del análisis'!P79="","",'Síntesis del análisis'!T76)</f>
        <v/>
      </c>
    </row>
    <row r="105" spans="2:2" x14ac:dyDescent="0.25">
      <c r="B105" t="str">
        <f>+IF('Síntesis del análisis'!P80="","",'Síntesis del análisis'!T77)</f>
        <v/>
      </c>
    </row>
    <row r="106" spans="2:2" x14ac:dyDescent="0.25">
      <c r="B106" t="str">
        <f>+IF('Síntesis del análisis'!P81="","",'Síntesis del análisis'!T78)</f>
        <v/>
      </c>
    </row>
    <row r="107" spans="2:2" x14ac:dyDescent="0.25">
      <c r="B107" t="str">
        <f>+IF('Síntesis del análisis'!P82="","",'Síntesis del análisis'!T79)</f>
        <v/>
      </c>
    </row>
    <row r="108" spans="2:2" x14ac:dyDescent="0.25">
      <c r="B108" t="str">
        <f>+IF('Síntesis del análisis'!P83="","",'Síntesis del análisis'!T80)</f>
        <v/>
      </c>
    </row>
    <row r="109" spans="2:2" x14ac:dyDescent="0.25">
      <c r="B109" t="str">
        <f>+IF('Síntesis del análisis'!P84="","",'Síntesis del análisis'!T81)</f>
        <v/>
      </c>
    </row>
    <row r="110" spans="2:2" x14ac:dyDescent="0.25">
      <c r="B110" t="str">
        <f>+IF('Síntesis del análisis'!P85="","",'Síntesis del análisis'!T82)</f>
        <v/>
      </c>
    </row>
    <row r="111" spans="2:2" x14ac:dyDescent="0.25">
      <c r="B111" t="str">
        <f>+IF('Síntesis del análisis'!P86="","",'Síntesis del análisis'!T83)</f>
        <v/>
      </c>
    </row>
    <row r="112" spans="2:2" x14ac:dyDescent="0.25">
      <c r="B112" t="str">
        <f>+IF('Síntesis del análisis'!P87="","",'Síntesis del análisis'!T84)</f>
        <v/>
      </c>
    </row>
    <row r="113" spans="2:2" x14ac:dyDescent="0.25">
      <c r="B113" t="str">
        <f>+IF('Síntesis del análisis'!P88="","",'Síntesis del análisis'!T85)</f>
        <v/>
      </c>
    </row>
    <row r="114" spans="2:2" x14ac:dyDescent="0.25">
      <c r="B114" t="str">
        <f>+IF('Síntesis del análisis'!P89="","",'Síntesis del análisis'!T86)</f>
        <v/>
      </c>
    </row>
    <row r="115" spans="2:2" x14ac:dyDescent="0.25">
      <c r="B115" t="str">
        <f>+IF('Síntesis del análisis'!P90="","",'Síntesis del análisis'!T87)</f>
        <v/>
      </c>
    </row>
    <row r="116" spans="2:2" x14ac:dyDescent="0.25">
      <c r="B116" t="str">
        <f>+IF('Síntesis del análisis'!P91="","",'Síntesis del análisis'!T88)</f>
        <v/>
      </c>
    </row>
    <row r="117" spans="2:2" x14ac:dyDescent="0.25">
      <c r="B117" t="str">
        <f>+IF('Síntesis del análisis'!P92="","",'Síntesis del análisis'!T89)</f>
        <v/>
      </c>
    </row>
    <row r="118" spans="2:2" x14ac:dyDescent="0.25">
      <c r="B118" t="str">
        <f>+IF('Síntesis del análisis'!P93="","",'Síntesis del análisis'!T90)</f>
        <v/>
      </c>
    </row>
    <row r="119" spans="2:2" x14ac:dyDescent="0.25">
      <c r="B119" t="str">
        <f>+IF('Síntesis del análisis'!P94="","",'Síntesis del análisis'!T91)</f>
        <v/>
      </c>
    </row>
    <row r="120" spans="2:2" x14ac:dyDescent="0.25">
      <c r="B120" t="str">
        <f>+IF('Síntesis del análisis'!P95="","",'Síntesis del análisis'!T92)</f>
        <v/>
      </c>
    </row>
    <row r="121" spans="2:2" x14ac:dyDescent="0.25">
      <c r="B121" t="str">
        <f>+IF('Síntesis del análisis'!P96="","",'Síntesis del análisis'!T93)</f>
        <v/>
      </c>
    </row>
    <row r="122" spans="2:2" x14ac:dyDescent="0.25">
      <c r="B122" t="str">
        <f>+IF('Síntesis del análisis'!P97="","",'Síntesis del análisis'!T94)</f>
        <v/>
      </c>
    </row>
    <row r="123" spans="2:2" x14ac:dyDescent="0.25">
      <c r="B123" t="str">
        <f>+IF('Síntesis del análisis'!P98="","",'Síntesis del análisis'!T95)</f>
        <v/>
      </c>
    </row>
    <row r="124" spans="2:2" x14ac:dyDescent="0.25">
      <c r="B124" t="str">
        <f>+IF('Síntesis del análisis'!P99="","",'Síntesis del análisis'!T96)</f>
        <v/>
      </c>
    </row>
    <row r="125" spans="2:2" x14ac:dyDescent="0.25">
      <c r="B125" t="str">
        <f>+IF('Síntesis del análisis'!P100="","",'Síntesis del análisis'!T97)</f>
        <v/>
      </c>
    </row>
    <row r="126" spans="2:2" x14ac:dyDescent="0.25">
      <c r="B126" t="str">
        <f>+IF('Síntesis del análisis'!P101="","",'Síntesis del análisis'!T98)</f>
        <v/>
      </c>
    </row>
    <row r="127" spans="2:2" x14ac:dyDescent="0.25">
      <c r="B127" t="str">
        <f>+IF('Síntesis del análisis'!P102="","",'Síntesis del análisis'!T99)</f>
        <v/>
      </c>
    </row>
    <row r="128" spans="2:2" x14ac:dyDescent="0.25">
      <c r="B128" t="str">
        <f>+IF('Síntesis del análisis'!P103="","",'Síntesis del análisis'!T100)</f>
        <v/>
      </c>
    </row>
    <row r="129" spans="2:2" x14ac:dyDescent="0.25">
      <c r="B129" t="str">
        <f>+IF('Síntesis del análisis'!P104="","",'Síntesis del análisis'!T101)</f>
        <v/>
      </c>
    </row>
    <row r="130" spans="2:2" x14ac:dyDescent="0.25">
      <c r="B130" t="str">
        <f>+IF('Síntesis del análisis'!P105="","",'Síntesis del análisis'!T102)</f>
        <v/>
      </c>
    </row>
    <row r="131" spans="2:2" x14ac:dyDescent="0.25">
      <c r="B131" t="str">
        <f>+IF('Síntesis del análisis'!P106="","",'Síntesis del análisis'!T103)</f>
        <v/>
      </c>
    </row>
    <row r="132" spans="2:2" x14ac:dyDescent="0.25">
      <c r="B132" t="str">
        <f>+IF('Síntesis del análisis'!P107="","",'Síntesis del análisis'!T104)</f>
        <v/>
      </c>
    </row>
    <row r="133" spans="2:2" x14ac:dyDescent="0.25">
      <c r="B133" t="str">
        <f>+IF('Síntesis del análisis'!P108="","",'Síntesis del análisis'!T105)</f>
        <v/>
      </c>
    </row>
    <row r="134" spans="2:2" x14ac:dyDescent="0.25">
      <c r="B134" t="str">
        <f>+IF('Síntesis del análisis'!P109="","",'Síntesis del análisis'!T106)</f>
        <v/>
      </c>
    </row>
    <row r="135" spans="2:2" x14ac:dyDescent="0.25">
      <c r="B135" t="str">
        <f>+IF('Síntesis del análisis'!P110="","",'Síntesis del análisis'!T107)</f>
        <v/>
      </c>
    </row>
    <row r="136" spans="2:2" x14ac:dyDescent="0.25">
      <c r="B136" t="str">
        <f>+IF('Síntesis del análisis'!P111="","",'Síntesis del análisis'!T108)</f>
        <v/>
      </c>
    </row>
    <row r="137" spans="2:2" x14ac:dyDescent="0.25">
      <c r="B137" t="str">
        <f>+IF('Síntesis del análisis'!P112="","",'Síntesis del análisis'!T109)</f>
        <v/>
      </c>
    </row>
    <row r="138" spans="2:2" x14ac:dyDescent="0.25">
      <c r="B138" t="str">
        <f>+IF('Síntesis del análisis'!P113="","",'Síntesis del análisis'!T110)</f>
        <v/>
      </c>
    </row>
    <row r="139" spans="2:2" x14ac:dyDescent="0.25">
      <c r="B139" t="str">
        <f>+IF('Síntesis del análisis'!P114="","",'Síntesis del análisis'!T111)</f>
        <v/>
      </c>
    </row>
    <row r="140" spans="2:2" x14ac:dyDescent="0.25">
      <c r="B140" t="str">
        <f>+IF('Síntesis del análisis'!P115="","",'Síntesis del análisis'!T112)</f>
        <v/>
      </c>
    </row>
    <row r="141" spans="2:2" x14ac:dyDescent="0.25">
      <c r="B141" t="str">
        <f>+IF('Síntesis del análisis'!P116="","",'Síntesis del análisis'!T113)</f>
        <v/>
      </c>
    </row>
    <row r="142" spans="2:2" x14ac:dyDescent="0.25">
      <c r="B142" t="str">
        <f>+IF('Síntesis del análisis'!P117="","",'Síntesis del análisis'!T114)</f>
        <v/>
      </c>
    </row>
    <row r="143" spans="2:2" x14ac:dyDescent="0.25">
      <c r="B143" t="str">
        <f>+IF('Síntesis del análisis'!P118="","",'Síntesis del análisis'!T115)</f>
        <v/>
      </c>
    </row>
    <row r="144" spans="2:2" x14ac:dyDescent="0.25">
      <c r="B144" t="str">
        <f>+IF('Síntesis del análisis'!P119="","",'Síntesis del análisis'!T116)</f>
        <v/>
      </c>
    </row>
    <row r="145" spans="2:2" x14ac:dyDescent="0.25">
      <c r="B145" t="str">
        <f>+IF('Síntesis del análisis'!P120="","",'Síntesis del análisis'!T117)</f>
        <v/>
      </c>
    </row>
  </sheetData>
  <conditionalFormatting sqref="C4">
    <cfRule type="colorScale" priority="33">
      <colorScale>
        <cfvo type="num" val="0"/>
        <cfvo type="num" val="50"/>
        <cfvo type="num" val="100"/>
        <color rgb="FFF8696B"/>
        <color rgb="FFFFEB84"/>
        <color rgb="FF63BE7B"/>
      </colorScale>
    </cfRule>
  </conditionalFormatting>
  <conditionalFormatting sqref="C51">
    <cfRule type="colorScale" priority="25">
      <colorScale>
        <cfvo type="num" val="0"/>
        <cfvo type="num" val="50"/>
        <cfvo type="num" val="100"/>
        <color rgb="FFF8696B"/>
        <color rgb="FFFFEB84"/>
        <color rgb="FF63BE7B"/>
      </colorScale>
    </cfRule>
  </conditionalFormatting>
  <conditionalFormatting sqref="C52:C57">
    <cfRule type="colorScale" priority="24">
      <colorScale>
        <cfvo type="num" val="0"/>
        <cfvo type="num" val="50"/>
        <cfvo type="num" val="100"/>
        <color rgb="FFF8696B"/>
        <color rgb="FFFFEB84"/>
        <color rgb="FF63BE7B"/>
      </colorScale>
    </cfRule>
  </conditionalFormatting>
  <conditionalFormatting sqref="C9:E15">
    <cfRule type="colorScale" priority="32">
      <colorScale>
        <cfvo type="num" val="0"/>
        <cfvo type="num" val="50"/>
        <cfvo type="num" val="100"/>
        <color rgb="FFF8696B"/>
        <color rgb="FFFFEB84"/>
        <color rgb="FF63BE7B"/>
      </colorScale>
    </cfRule>
  </conditionalFormatting>
  <conditionalFormatting sqref="D51">
    <cfRule type="colorScale" priority="13">
      <colorScale>
        <cfvo type="num" val="0"/>
        <cfvo type="num" val="50"/>
        <cfvo type="num" val="100"/>
        <color rgb="FFF8696B"/>
        <color rgb="FFFFEB84"/>
        <color rgb="FF63BE7B"/>
      </colorScale>
    </cfRule>
  </conditionalFormatting>
  <conditionalFormatting sqref="D52:D57">
    <cfRule type="colorScale" priority="12">
      <colorScale>
        <cfvo type="num" val="0"/>
        <cfvo type="num" val="50"/>
        <cfvo type="num" val="100"/>
        <color rgb="FFF8696B"/>
        <color rgb="FFFFEB84"/>
        <color rgb="FF63BE7B"/>
      </colorScale>
    </cfRule>
  </conditionalFormatting>
  <conditionalFormatting sqref="E51">
    <cfRule type="colorScale" priority="2">
      <colorScale>
        <cfvo type="num" val="0"/>
        <cfvo type="num" val="50"/>
        <cfvo type="num" val="100"/>
        <color rgb="FFF8696B"/>
        <color rgb="FFFFEB84"/>
        <color rgb="FF63BE7B"/>
      </colorScale>
    </cfRule>
  </conditionalFormatting>
  <conditionalFormatting sqref="E52:E57">
    <cfRule type="colorScale" priority="1">
      <colorScale>
        <cfvo type="num" val="0"/>
        <cfvo type="num" val="50"/>
        <cfvo type="num" val="100"/>
        <color rgb="FFF8696B"/>
        <color rgb="FFFFEB84"/>
        <color rgb="FF63BE7B"/>
      </colorScale>
    </cfRule>
  </conditionalFormatting>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I13"/>
  <sheetViews>
    <sheetView showGridLines="0" zoomScaleNormal="100" workbookViewId="0">
      <selection activeCell="D22" sqref="D22"/>
    </sheetView>
  </sheetViews>
  <sheetFormatPr baseColWidth="10" defaultColWidth="11.42578125" defaultRowHeight="15" x14ac:dyDescent="0.25"/>
  <cols>
    <col min="1" max="1" width="3" customWidth="1"/>
    <col min="2" max="2" width="73.85546875" style="1" customWidth="1"/>
    <col min="3" max="3" width="13" customWidth="1"/>
    <col min="4" max="6" width="11.42578125" customWidth="1"/>
    <col min="7" max="7" width="15.140625" customWidth="1"/>
    <col min="8" max="8" width="15.42578125" customWidth="1"/>
    <col min="9" max="11" width="12.140625" customWidth="1"/>
  </cols>
  <sheetData>
    <row r="3" spans="2:9" ht="15.75" thickBot="1" x14ac:dyDescent="0.3"/>
    <row r="4" spans="2:9" ht="31.5" customHeight="1" thickBot="1" x14ac:dyDescent="0.3">
      <c r="B4" s="172" t="s">
        <v>125</v>
      </c>
      <c r="C4" s="175" t="s">
        <v>102</v>
      </c>
      <c r="D4" s="176"/>
      <c r="E4" s="177" t="s">
        <v>1</v>
      </c>
      <c r="F4" s="178"/>
      <c r="G4" s="178"/>
      <c r="H4" s="178"/>
      <c r="I4" s="179"/>
    </row>
    <row r="5" spans="2:9" ht="15.75" x14ac:dyDescent="0.25">
      <c r="B5" s="173"/>
      <c r="C5" s="180" t="s">
        <v>2</v>
      </c>
      <c r="D5" s="180" t="s">
        <v>3</v>
      </c>
      <c r="E5" s="182" t="s">
        <v>4</v>
      </c>
      <c r="F5" s="182" t="s">
        <v>5</v>
      </c>
      <c r="G5" s="89" t="s">
        <v>103</v>
      </c>
      <c r="H5" s="168" t="s">
        <v>100</v>
      </c>
      <c r="I5" s="182" t="s">
        <v>7</v>
      </c>
    </row>
    <row r="6" spans="2:9" ht="16.5" thickBot="1" x14ac:dyDescent="0.3">
      <c r="B6" s="174"/>
      <c r="C6" s="181"/>
      <c r="D6" s="181"/>
      <c r="E6" s="183"/>
      <c r="F6" s="183"/>
      <c r="G6" s="90" t="s">
        <v>104</v>
      </c>
      <c r="H6" s="184"/>
      <c r="I6" s="183"/>
    </row>
    <row r="7" spans="2:9" ht="16.5" thickBot="1" x14ac:dyDescent="0.3">
      <c r="B7" s="3" t="s">
        <v>134</v>
      </c>
      <c r="C7" s="91">
        <v>2</v>
      </c>
      <c r="D7" s="91">
        <v>0</v>
      </c>
      <c r="E7" s="91">
        <v>0</v>
      </c>
      <c r="F7" s="91">
        <v>0</v>
      </c>
      <c r="G7" s="91">
        <v>0.66</v>
      </c>
      <c r="H7" s="92">
        <v>1.33</v>
      </c>
      <c r="I7" s="91">
        <v>2</v>
      </c>
    </row>
    <row r="8" spans="2:9" ht="16.5" thickBot="1" x14ac:dyDescent="0.3">
      <c r="B8" s="110" t="s">
        <v>136</v>
      </c>
      <c r="C8" s="91">
        <v>1</v>
      </c>
      <c r="D8" s="91">
        <v>0</v>
      </c>
      <c r="E8" s="91">
        <v>0</v>
      </c>
      <c r="F8" s="91">
        <v>0.25</v>
      </c>
      <c r="G8" s="91">
        <v>0.5</v>
      </c>
      <c r="H8" s="91">
        <v>0.75</v>
      </c>
      <c r="I8" s="93">
        <v>1</v>
      </c>
    </row>
    <row r="9" spans="2:9" ht="16.5" thickBot="1" x14ac:dyDescent="0.3">
      <c r="B9" s="84" t="s">
        <v>163</v>
      </c>
      <c r="C9" s="91">
        <v>1</v>
      </c>
      <c r="D9" s="91">
        <v>0</v>
      </c>
      <c r="E9" s="91">
        <v>0</v>
      </c>
      <c r="F9" s="91">
        <v>0.25</v>
      </c>
      <c r="G9" s="91">
        <v>0.5</v>
      </c>
      <c r="H9" s="91">
        <v>0.75</v>
      </c>
      <c r="I9" s="93">
        <v>1</v>
      </c>
    </row>
    <row r="10" spans="2:9" ht="16.5" thickBot="1" x14ac:dyDescent="0.3">
      <c r="B10" s="84" t="s">
        <v>164</v>
      </c>
      <c r="C10" s="91">
        <v>1</v>
      </c>
      <c r="D10" s="91">
        <v>0</v>
      </c>
      <c r="E10" s="91">
        <v>0</v>
      </c>
      <c r="F10" s="91">
        <v>0</v>
      </c>
      <c r="G10" s="91">
        <v>0.33</v>
      </c>
      <c r="H10" s="91">
        <v>0.67</v>
      </c>
      <c r="I10" s="93">
        <v>1</v>
      </c>
    </row>
    <row r="11" spans="2:9" ht="16.5" thickBot="1" x14ac:dyDescent="0.3">
      <c r="B11" s="84" t="s">
        <v>165</v>
      </c>
      <c r="C11" s="91">
        <v>1</v>
      </c>
      <c r="D11" s="91">
        <v>0</v>
      </c>
      <c r="E11" s="91">
        <v>0</v>
      </c>
      <c r="F11" s="91">
        <v>0</v>
      </c>
      <c r="G11" s="91">
        <v>0</v>
      </c>
      <c r="H11" s="92">
        <v>0</v>
      </c>
      <c r="I11" s="91">
        <v>1</v>
      </c>
    </row>
    <row r="12" spans="2:9" ht="16.5" thickBot="1" x14ac:dyDescent="0.3">
      <c r="B12" s="85" t="s">
        <v>156</v>
      </c>
      <c r="C12" s="91">
        <v>1</v>
      </c>
      <c r="D12" s="91">
        <v>0</v>
      </c>
      <c r="E12" s="91">
        <v>0</v>
      </c>
      <c r="F12" s="91">
        <v>0</v>
      </c>
      <c r="G12" s="91">
        <v>0</v>
      </c>
      <c r="H12" s="92">
        <v>0.5</v>
      </c>
      <c r="I12" s="91">
        <v>1</v>
      </c>
    </row>
    <row r="13" spans="2:9" ht="16.5" thickBot="1" x14ac:dyDescent="0.3">
      <c r="B13" s="85" t="s">
        <v>166</v>
      </c>
      <c r="C13" s="91">
        <v>1</v>
      </c>
      <c r="D13" s="91">
        <v>0</v>
      </c>
      <c r="E13" s="91">
        <v>0</v>
      </c>
      <c r="F13" s="91">
        <v>0.25</v>
      </c>
      <c r="G13" s="91">
        <v>0.5</v>
      </c>
      <c r="H13" s="91">
        <v>0.75</v>
      </c>
      <c r="I13" s="91">
        <v>1</v>
      </c>
    </row>
  </sheetData>
  <mergeCells count="9">
    <mergeCell ref="B4:B6"/>
    <mergeCell ref="C4:D4"/>
    <mergeCell ref="E4:I4"/>
    <mergeCell ref="C5:C6"/>
    <mergeCell ref="D5:D6"/>
    <mergeCell ref="E5:E6"/>
    <mergeCell ref="F5:F6"/>
    <mergeCell ref="H5:H6"/>
    <mergeCell ref="I5:I6"/>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156"/>
  <sheetViews>
    <sheetView showGridLines="0" zoomScale="85" zoomScaleNormal="85" workbookViewId="0">
      <selection activeCell="D12" sqref="D12"/>
    </sheetView>
  </sheetViews>
  <sheetFormatPr baseColWidth="10" defaultColWidth="11.42578125" defaultRowHeight="15" x14ac:dyDescent="0.25"/>
  <cols>
    <col min="1" max="1" width="20.42578125" customWidth="1"/>
    <col min="2" max="2" width="28.5703125" customWidth="1"/>
    <col min="3" max="3" width="59.140625" customWidth="1"/>
    <col min="4" max="4" width="14.85546875" customWidth="1"/>
    <col min="5" max="6" width="14.140625" customWidth="1"/>
  </cols>
  <sheetData>
    <row r="2" spans="1:6" x14ac:dyDescent="0.25">
      <c r="B2" s="77" t="s">
        <v>132</v>
      </c>
    </row>
    <row r="4" spans="1:6" ht="15.75" x14ac:dyDescent="0.25">
      <c r="A4" s="60" t="s">
        <v>39</v>
      </c>
    </row>
    <row r="6" spans="1:6" ht="96.75" customHeight="1" x14ac:dyDescent="0.25">
      <c r="A6" s="185" t="str">
        <f>+'Formal General'!A3</f>
        <v>ESTÁNDAR
(Conforme lo definido en el documento: "Base Teórica y Manual de Desempeño Social")</v>
      </c>
      <c r="B6" s="185" t="str">
        <f>+'Formal General'!B3</f>
        <v>COMPONENTES
(Conforme lo definido en la "Base Teórica y Manual de Desempeño Social")</v>
      </c>
      <c r="C6" s="185" t="str">
        <f>+'Formal General'!C3</f>
        <v>EVIDENCIA
(Reseña de las evidencias que permiten verificar el cumplimiento de cada componente, en conformidad a los criterios establecidos en el "Instrumento de Diagnóstico y Evaluación")</v>
      </c>
      <c r="D6" s="189" t="str">
        <f>+'Formal General'!D3</f>
        <v>CONCLUSION DE CUMPLIMIENTO
(El CC concluye si se cumple o no lo propuesto en el componente, marcar con "x" la opción que corresponda)</v>
      </c>
      <c r="E6" s="190"/>
      <c r="F6" s="187" t="str">
        <f>+'Formal General'!F3</f>
        <v>COMENTARIOS 
(Apreciaciones del CC en relación a lo que se podría mejorar en la Organización)</v>
      </c>
    </row>
    <row r="7" spans="1:6" ht="23.25" customHeight="1" x14ac:dyDescent="0.25">
      <c r="A7" s="186"/>
      <c r="B7" s="186"/>
      <c r="C7" s="186"/>
      <c r="D7" s="51" t="str">
        <f>+'Formal General'!D5</f>
        <v>Si cumple</v>
      </c>
      <c r="E7" s="51" t="str">
        <f>+'Formal General'!E5</f>
        <v>No cumple</v>
      </c>
      <c r="F7" s="188"/>
    </row>
    <row r="8" spans="1:6" ht="26.25" customHeight="1" x14ac:dyDescent="0.25">
      <c r="A8" s="191" t="s">
        <v>8</v>
      </c>
      <c r="B8" s="192"/>
      <c r="C8" s="192"/>
      <c r="D8" s="192"/>
      <c r="E8" s="192"/>
      <c r="F8" s="193"/>
    </row>
    <row r="9" spans="1:6" ht="89.25" x14ac:dyDescent="0.25">
      <c r="A9" s="51" t="s">
        <v>9</v>
      </c>
      <c r="B9" s="17" t="s">
        <v>124</v>
      </c>
      <c r="C9" s="17" t="s">
        <v>131</v>
      </c>
      <c r="D9" s="11" t="s">
        <v>58</v>
      </c>
      <c r="E9" s="11"/>
      <c r="F9" s="11"/>
    </row>
    <row r="10" spans="1:6" ht="15.75" x14ac:dyDescent="0.25">
      <c r="A10" s="61"/>
      <c r="B10" s="62"/>
      <c r="C10" s="62"/>
      <c r="D10" s="62"/>
      <c r="E10" s="63"/>
      <c r="F10" s="64"/>
    </row>
    <row r="11" spans="1:6" ht="26.25" customHeight="1" x14ac:dyDescent="0.25">
      <c r="A11" s="191" t="s">
        <v>10</v>
      </c>
      <c r="B11" s="192"/>
      <c r="C11" s="192"/>
      <c r="D11" s="192"/>
      <c r="E11" s="192"/>
      <c r="F11" s="193"/>
    </row>
    <row r="12" spans="1:6" ht="51" x14ac:dyDescent="0.25">
      <c r="A12" s="196" t="s">
        <v>93</v>
      </c>
      <c r="B12" s="19" t="s">
        <v>25</v>
      </c>
      <c r="C12" s="17" t="s">
        <v>62</v>
      </c>
      <c r="D12" s="11" t="s">
        <v>58</v>
      </c>
      <c r="E12" s="11"/>
      <c r="F12" s="11"/>
    </row>
    <row r="13" spans="1:6" ht="38.25" x14ac:dyDescent="0.25">
      <c r="A13" s="196"/>
      <c r="B13" s="17" t="s">
        <v>37</v>
      </c>
      <c r="C13" s="17" t="s">
        <v>63</v>
      </c>
      <c r="D13" s="11" t="s">
        <v>58</v>
      </c>
      <c r="E13" s="11"/>
      <c r="F13" s="11"/>
    </row>
    <row r="14" spans="1:6" ht="15.75" x14ac:dyDescent="0.25">
      <c r="A14" s="61"/>
      <c r="B14" s="62"/>
      <c r="C14" s="62"/>
      <c r="D14" s="62"/>
      <c r="E14" s="63"/>
      <c r="F14" s="64"/>
    </row>
    <row r="15" spans="1:6" ht="26.25" customHeight="1" x14ac:dyDescent="0.25">
      <c r="A15" s="191" t="s">
        <v>66</v>
      </c>
      <c r="B15" s="192"/>
      <c r="C15" s="192"/>
      <c r="D15" s="192"/>
      <c r="E15" s="192"/>
      <c r="F15" s="193"/>
    </row>
    <row r="16" spans="1:6" ht="63.75" x14ac:dyDescent="0.25">
      <c r="A16" s="51" t="s">
        <v>94</v>
      </c>
      <c r="B16" s="17" t="s">
        <v>67</v>
      </c>
      <c r="C16" s="17" t="s">
        <v>92</v>
      </c>
      <c r="D16" s="11" t="s">
        <v>58</v>
      </c>
      <c r="E16" s="11"/>
      <c r="F16" s="11"/>
    </row>
    <row r="17" spans="1:6" ht="15.75" x14ac:dyDescent="0.25">
      <c r="A17" s="61"/>
      <c r="B17" s="62"/>
      <c r="C17" s="62"/>
      <c r="D17" s="62"/>
      <c r="E17" s="63"/>
      <c r="F17" s="64"/>
    </row>
    <row r="18" spans="1:6" ht="26.25" customHeight="1" x14ac:dyDescent="0.25">
      <c r="A18" s="191" t="s">
        <v>11</v>
      </c>
      <c r="B18" s="192"/>
      <c r="C18" s="192"/>
      <c r="D18" s="192"/>
      <c r="E18" s="192"/>
      <c r="F18" s="193"/>
    </row>
    <row r="19" spans="1:6" ht="61.35" customHeight="1" x14ac:dyDescent="0.25">
      <c r="A19" s="137" t="s">
        <v>95</v>
      </c>
      <c r="B19" s="19" t="s">
        <v>26</v>
      </c>
      <c r="C19" s="17" t="s">
        <v>105</v>
      </c>
      <c r="D19" s="11" t="s">
        <v>99</v>
      </c>
      <c r="E19" s="12"/>
      <c r="F19" s="24"/>
    </row>
    <row r="20" spans="1:6" ht="60.6" customHeight="1" x14ac:dyDescent="0.25">
      <c r="A20" s="137"/>
      <c r="B20" s="19" t="s">
        <v>27</v>
      </c>
      <c r="C20" s="17" t="s">
        <v>106</v>
      </c>
      <c r="D20" s="11" t="s">
        <v>99</v>
      </c>
      <c r="E20" s="12"/>
      <c r="F20" s="24"/>
    </row>
    <row r="21" spans="1:6" ht="27" customHeight="1" x14ac:dyDescent="0.25">
      <c r="A21" s="137"/>
      <c r="B21" s="19" t="s">
        <v>28</v>
      </c>
      <c r="C21" s="17" t="s">
        <v>107</v>
      </c>
      <c r="D21" s="11" t="s">
        <v>99</v>
      </c>
      <c r="E21" s="12"/>
      <c r="F21" s="24"/>
    </row>
    <row r="22" spans="1:6" ht="15.75" x14ac:dyDescent="0.25">
      <c r="A22" s="61"/>
      <c r="B22" s="62"/>
      <c r="C22" s="62"/>
      <c r="D22" s="62"/>
      <c r="E22" s="63"/>
      <c r="F22" s="64"/>
    </row>
    <row r="23" spans="1:6" ht="26.25" customHeight="1" x14ac:dyDescent="0.25">
      <c r="A23" s="191" t="s">
        <v>12</v>
      </c>
      <c r="B23" s="192"/>
      <c r="C23" s="192"/>
      <c r="D23" s="192"/>
      <c r="E23" s="192"/>
      <c r="F23" s="193"/>
    </row>
    <row r="24" spans="1:6" ht="51" customHeight="1" x14ac:dyDescent="0.25">
      <c r="A24" s="194" t="s">
        <v>96</v>
      </c>
      <c r="B24" s="19" t="s">
        <v>29</v>
      </c>
      <c r="C24" s="17" t="s">
        <v>108</v>
      </c>
      <c r="D24" s="11" t="s">
        <v>99</v>
      </c>
      <c r="E24" s="12"/>
      <c r="F24" s="23"/>
    </row>
    <row r="25" spans="1:6" ht="52.35" customHeight="1" x14ac:dyDescent="0.25">
      <c r="A25" s="194"/>
      <c r="B25" s="19" t="s">
        <v>30</v>
      </c>
      <c r="C25" s="17" t="s">
        <v>109</v>
      </c>
      <c r="D25" s="11" t="s">
        <v>99</v>
      </c>
      <c r="E25" s="12"/>
      <c r="F25" s="23"/>
    </row>
    <row r="26" spans="1:6" ht="31.7" customHeight="1" x14ac:dyDescent="0.25">
      <c r="A26" s="194"/>
      <c r="B26" s="19" t="s">
        <v>31</v>
      </c>
      <c r="C26" s="17" t="s">
        <v>110</v>
      </c>
      <c r="D26" s="11" t="s">
        <v>99</v>
      </c>
      <c r="E26" s="12"/>
      <c r="F26" s="23"/>
    </row>
    <row r="27" spans="1:6" ht="53.45" customHeight="1" x14ac:dyDescent="0.25">
      <c r="A27" s="194"/>
      <c r="B27" s="19" t="s">
        <v>32</v>
      </c>
      <c r="C27" s="17" t="s">
        <v>118</v>
      </c>
      <c r="D27" s="11" t="s">
        <v>99</v>
      </c>
      <c r="E27" s="12"/>
      <c r="F27" s="23"/>
    </row>
    <row r="28" spans="1:6" ht="15.75" x14ac:dyDescent="0.25">
      <c r="A28" s="61"/>
      <c r="B28" s="62"/>
      <c r="C28" s="62"/>
      <c r="D28" s="62"/>
      <c r="E28" s="63"/>
      <c r="F28" s="64"/>
    </row>
    <row r="29" spans="1:6" ht="26.25" customHeight="1" x14ac:dyDescent="0.25">
      <c r="A29" s="191" t="s">
        <v>13</v>
      </c>
      <c r="B29" s="192"/>
      <c r="C29" s="192"/>
      <c r="D29" s="192"/>
      <c r="E29" s="192"/>
      <c r="F29" s="193"/>
    </row>
    <row r="30" spans="1:6" ht="140.25" x14ac:dyDescent="0.25">
      <c r="A30" s="196" t="s">
        <v>97</v>
      </c>
      <c r="B30" s="17" t="s">
        <v>33</v>
      </c>
      <c r="C30" s="17" t="s">
        <v>70</v>
      </c>
      <c r="D30" s="11"/>
      <c r="E30" s="11" t="s">
        <v>58</v>
      </c>
      <c r="F30" s="11"/>
    </row>
    <row r="31" spans="1:6" ht="63.75" x14ac:dyDescent="0.25">
      <c r="A31" s="196"/>
      <c r="B31" s="17" t="s">
        <v>34</v>
      </c>
      <c r="C31" s="17" t="s">
        <v>71</v>
      </c>
      <c r="D31" s="11"/>
      <c r="E31" s="11" t="s">
        <v>58</v>
      </c>
      <c r="F31" s="11"/>
    </row>
    <row r="32" spans="1:6" ht="38.25" x14ac:dyDescent="0.25">
      <c r="A32" s="196"/>
      <c r="B32" s="17" t="s">
        <v>35</v>
      </c>
      <c r="C32" s="17" t="s">
        <v>72</v>
      </c>
      <c r="D32" s="11" t="s">
        <v>58</v>
      </c>
      <c r="E32" s="11"/>
      <c r="F32" s="11"/>
    </row>
    <row r="33" spans="1:6" ht="15.75" x14ac:dyDescent="0.25">
      <c r="A33" s="61"/>
      <c r="B33" s="62"/>
      <c r="C33" s="62"/>
      <c r="D33" s="62"/>
      <c r="E33" s="63"/>
      <c r="F33" s="64"/>
    </row>
    <row r="34" spans="1:6" ht="26.25" customHeight="1" x14ac:dyDescent="0.25">
      <c r="A34" s="191" t="s">
        <v>14</v>
      </c>
      <c r="B34" s="192"/>
      <c r="C34" s="192"/>
      <c r="D34" s="192"/>
      <c r="E34" s="192"/>
      <c r="F34" s="193"/>
    </row>
    <row r="35" spans="1:6" ht="46.35" customHeight="1" x14ac:dyDescent="0.25">
      <c r="A35" s="82" t="s">
        <v>98</v>
      </c>
      <c r="B35" s="19" t="s">
        <v>36</v>
      </c>
      <c r="C35" s="17" t="s">
        <v>112</v>
      </c>
      <c r="D35" s="11" t="s">
        <v>99</v>
      </c>
      <c r="E35" s="11"/>
      <c r="F35" s="24"/>
    </row>
    <row r="36" spans="1:6" ht="15.75" x14ac:dyDescent="0.25">
      <c r="A36" s="61"/>
      <c r="B36" s="62"/>
      <c r="C36" s="62"/>
      <c r="D36" s="62"/>
      <c r="E36" s="63"/>
      <c r="F36" s="64"/>
    </row>
    <row r="37" spans="1:6" ht="15.75" x14ac:dyDescent="0.25">
      <c r="A37" s="60" t="s">
        <v>40</v>
      </c>
      <c r="B37" s="62"/>
      <c r="C37" s="62"/>
      <c r="D37" s="62"/>
      <c r="E37" s="63"/>
      <c r="F37" s="64"/>
    </row>
    <row r="39" spans="1:6" ht="106.5" customHeight="1" x14ac:dyDescent="0.25">
      <c r="A39" s="185" t="str">
        <f>+A6</f>
        <v>ESTÁNDAR
(Conforme lo definido en el documento: "Base Teórica y Manual de Desempeño Social")</v>
      </c>
      <c r="B39" s="185" t="str">
        <f>+B6</f>
        <v>COMPONENTES
(Conforme lo definido en la "Base Teórica y Manual de Desempeño Social")</v>
      </c>
      <c r="C39" s="185" t="str">
        <f>+C6</f>
        <v>EVIDENCIA
(Reseña de las evidencias que permiten verificar el cumplimiento de cada componente, en conformidad a los criterios establecidos en el "Instrumento de Diagnóstico y Evaluación")</v>
      </c>
      <c r="D39" s="189" t="str">
        <f>+D6</f>
        <v>CONCLUSION DE CUMPLIMIENTO
(El CC concluye si se cumple o no lo propuesto en el componente, marcar con "x" la opción que corresponda)</v>
      </c>
      <c r="E39" s="190"/>
      <c r="F39" s="187" t="str">
        <f>+F6</f>
        <v>COMENTARIOS 
(Apreciaciones del CC en relación a lo que se podría mejorar en la Organización)</v>
      </c>
    </row>
    <row r="40" spans="1:6" ht="16.5" customHeight="1" x14ac:dyDescent="0.25">
      <c r="A40" s="186"/>
      <c r="B40" s="186"/>
      <c r="C40" s="186"/>
      <c r="D40" s="51" t="s">
        <v>61</v>
      </c>
      <c r="E40" s="51" t="s">
        <v>3</v>
      </c>
      <c r="F40" s="188"/>
    </row>
    <row r="41" spans="1:6" ht="26.25" customHeight="1" x14ac:dyDescent="0.25">
      <c r="A41" s="191" t="s">
        <v>8</v>
      </c>
      <c r="B41" s="192"/>
      <c r="C41" s="192"/>
      <c r="D41" s="192"/>
      <c r="E41" s="192"/>
      <c r="F41" s="193"/>
    </row>
    <row r="42" spans="1:6" ht="52.5" customHeight="1" x14ac:dyDescent="0.25">
      <c r="A42" s="51" t="s">
        <v>9</v>
      </c>
      <c r="B42" s="17" t="s">
        <v>24</v>
      </c>
      <c r="C42" s="17" t="s">
        <v>38</v>
      </c>
      <c r="D42" s="11" t="s">
        <v>58</v>
      </c>
      <c r="E42" s="17"/>
      <c r="F42" s="11"/>
    </row>
    <row r="43" spans="1:6" ht="15.75" x14ac:dyDescent="0.25">
      <c r="A43" s="61"/>
      <c r="B43" s="62"/>
      <c r="C43" s="62"/>
      <c r="D43" s="62"/>
      <c r="E43" s="63"/>
      <c r="F43" s="64"/>
    </row>
    <row r="44" spans="1:6" ht="26.25" customHeight="1" x14ac:dyDescent="0.25">
      <c r="A44" s="191" t="str">
        <f>+A11</f>
        <v xml:space="preserve">Pilar I: Derechos de Propiedad </v>
      </c>
      <c r="B44" s="192"/>
      <c r="C44" s="192"/>
      <c r="D44" s="192"/>
      <c r="E44" s="192"/>
      <c r="F44" s="193"/>
    </row>
    <row r="45" spans="1:6" ht="51" x14ac:dyDescent="0.25">
      <c r="A45" s="196" t="str">
        <f>+A12</f>
        <v>Estándar 1P: Paridad de trato</v>
      </c>
      <c r="B45" s="19" t="str">
        <f>+B12</f>
        <v>Igualdad de convocatoria</v>
      </c>
      <c r="C45" s="17" t="s">
        <v>64</v>
      </c>
      <c r="D45" s="11" t="s">
        <v>58</v>
      </c>
      <c r="E45" s="11"/>
      <c r="F45" s="11"/>
    </row>
    <row r="46" spans="1:6" ht="76.5" x14ac:dyDescent="0.25">
      <c r="A46" s="196"/>
      <c r="B46" s="19" t="str">
        <f>+B13</f>
        <v>Igualdad en la recepción de información para reuniones</v>
      </c>
      <c r="C46" s="17" t="s">
        <v>65</v>
      </c>
      <c r="D46" s="11" t="s">
        <v>58</v>
      </c>
      <c r="E46" s="11"/>
      <c r="F46" s="11"/>
    </row>
    <row r="47" spans="1:6" ht="15.75" x14ac:dyDescent="0.25">
      <c r="A47" s="61"/>
      <c r="B47" s="62"/>
      <c r="C47" s="62"/>
      <c r="D47" s="62"/>
      <c r="E47" s="63"/>
      <c r="F47" s="64"/>
    </row>
    <row r="48" spans="1:6" ht="26.25" customHeight="1" x14ac:dyDescent="0.25">
      <c r="A48" s="191" t="s">
        <v>66</v>
      </c>
      <c r="B48" s="192"/>
      <c r="C48" s="192"/>
      <c r="D48" s="192"/>
      <c r="E48" s="192"/>
      <c r="F48" s="193"/>
    </row>
    <row r="49" spans="1:6" ht="38.25" x14ac:dyDescent="0.25">
      <c r="A49" s="51" t="s">
        <v>94</v>
      </c>
      <c r="B49" s="17" t="s">
        <v>67</v>
      </c>
      <c r="C49" s="17" t="s">
        <v>68</v>
      </c>
      <c r="D49" s="11" t="s">
        <v>58</v>
      </c>
      <c r="E49" s="11"/>
      <c r="F49" s="11"/>
    </row>
    <row r="50" spans="1:6" ht="15.75" x14ac:dyDescent="0.25">
      <c r="A50" s="61"/>
      <c r="B50" s="62"/>
      <c r="C50" s="62"/>
      <c r="D50" s="62"/>
      <c r="E50" s="63"/>
      <c r="F50" s="64"/>
    </row>
    <row r="51" spans="1:6" ht="26.25" customHeight="1" x14ac:dyDescent="0.25">
      <c r="A51" s="191" t="s">
        <v>69</v>
      </c>
      <c r="B51" s="192"/>
      <c r="C51" s="192"/>
      <c r="D51" s="192"/>
      <c r="E51" s="192"/>
      <c r="F51" s="193"/>
    </row>
    <row r="52" spans="1:6" ht="61.35" customHeight="1" x14ac:dyDescent="0.25">
      <c r="A52" s="137" t="s">
        <v>95</v>
      </c>
      <c r="B52" s="19" t="s">
        <v>26</v>
      </c>
      <c r="C52" s="17" t="s">
        <v>113</v>
      </c>
      <c r="D52" s="11" t="s">
        <v>99</v>
      </c>
      <c r="E52" s="12"/>
      <c r="F52" s="24"/>
    </row>
    <row r="53" spans="1:6" ht="71.45" customHeight="1" x14ac:dyDescent="0.25">
      <c r="A53" s="137"/>
      <c r="B53" s="19" t="s">
        <v>27</v>
      </c>
      <c r="C53" s="17" t="s">
        <v>114</v>
      </c>
      <c r="D53" s="11" t="s">
        <v>99</v>
      </c>
      <c r="E53" s="12"/>
      <c r="F53" s="24"/>
    </row>
    <row r="54" spans="1:6" ht="42.6" customHeight="1" x14ac:dyDescent="0.25">
      <c r="A54" s="137"/>
      <c r="B54" s="19" t="s">
        <v>28</v>
      </c>
      <c r="C54" s="17" t="s">
        <v>115</v>
      </c>
      <c r="D54" s="11" t="s">
        <v>99</v>
      </c>
      <c r="E54" s="12"/>
      <c r="F54" s="24"/>
    </row>
    <row r="55" spans="1:6" ht="15.75" x14ac:dyDescent="0.25">
      <c r="A55" s="61"/>
      <c r="B55" s="62"/>
      <c r="C55" s="62"/>
      <c r="D55" s="62"/>
      <c r="E55" s="63"/>
      <c r="F55" s="64"/>
    </row>
    <row r="56" spans="1:6" ht="26.25" customHeight="1" x14ac:dyDescent="0.25">
      <c r="A56" s="191" t="s">
        <v>12</v>
      </c>
      <c r="B56" s="192"/>
      <c r="C56" s="192"/>
      <c r="D56" s="192"/>
      <c r="E56" s="192"/>
      <c r="F56" s="193"/>
    </row>
    <row r="57" spans="1:6" ht="51" customHeight="1" x14ac:dyDescent="0.25">
      <c r="A57" s="194" t="s">
        <v>96</v>
      </c>
      <c r="B57" s="19" t="s">
        <v>29</v>
      </c>
      <c r="C57" s="17" t="s">
        <v>116</v>
      </c>
      <c r="D57" s="11" t="s">
        <v>99</v>
      </c>
      <c r="E57" s="12"/>
      <c r="F57" s="23"/>
    </row>
    <row r="58" spans="1:6" ht="52.35" customHeight="1" x14ac:dyDescent="0.25">
      <c r="A58" s="194"/>
      <c r="B58" s="19" t="s">
        <v>30</v>
      </c>
      <c r="C58" s="17" t="s">
        <v>117</v>
      </c>
      <c r="D58" s="11" t="s">
        <v>99</v>
      </c>
      <c r="E58" s="12"/>
      <c r="F58" s="23"/>
    </row>
    <row r="59" spans="1:6" ht="31.7" customHeight="1" x14ac:dyDescent="0.25">
      <c r="A59" s="194"/>
      <c r="B59" s="19" t="s">
        <v>31</v>
      </c>
      <c r="C59" s="17" t="s">
        <v>119</v>
      </c>
      <c r="D59" s="11" t="s">
        <v>99</v>
      </c>
      <c r="E59" s="12"/>
      <c r="F59" s="23"/>
    </row>
    <row r="60" spans="1:6" ht="53.45" customHeight="1" x14ac:dyDescent="0.25">
      <c r="A60" s="194"/>
      <c r="B60" s="19" t="s">
        <v>32</v>
      </c>
      <c r="C60" s="17" t="s">
        <v>111</v>
      </c>
      <c r="D60" s="11" t="s">
        <v>99</v>
      </c>
      <c r="E60" s="12"/>
      <c r="F60" s="23"/>
    </row>
    <row r="61" spans="1:6" ht="15.75" x14ac:dyDescent="0.25">
      <c r="A61" s="61"/>
      <c r="B61" s="62"/>
      <c r="C61" s="62"/>
      <c r="D61" s="62"/>
      <c r="E61" s="63"/>
      <c r="F61" s="64"/>
    </row>
    <row r="62" spans="1:6" ht="26.25" customHeight="1" x14ac:dyDescent="0.25">
      <c r="A62" s="191" t="s">
        <v>13</v>
      </c>
      <c r="B62" s="192"/>
      <c r="C62" s="192"/>
      <c r="D62" s="192"/>
      <c r="E62" s="192"/>
      <c r="F62" s="193"/>
    </row>
    <row r="63" spans="1:6" ht="140.25" x14ac:dyDescent="0.25">
      <c r="A63" s="196" t="s">
        <v>97</v>
      </c>
      <c r="B63" s="17" t="s">
        <v>33</v>
      </c>
      <c r="C63" s="17" t="s">
        <v>73</v>
      </c>
      <c r="D63" s="11" t="s">
        <v>58</v>
      </c>
      <c r="E63" s="11"/>
      <c r="F63" s="11"/>
    </row>
    <row r="64" spans="1:6" ht="63.75" x14ac:dyDescent="0.25">
      <c r="A64" s="196"/>
      <c r="B64" s="17" t="s">
        <v>34</v>
      </c>
      <c r="C64" s="17" t="s">
        <v>74</v>
      </c>
      <c r="D64" s="11"/>
      <c r="E64" s="11" t="s">
        <v>58</v>
      </c>
      <c r="F64" s="11"/>
    </row>
    <row r="65" spans="1:6" ht="51" x14ac:dyDescent="0.25">
      <c r="A65" s="196"/>
      <c r="B65" s="17" t="s">
        <v>35</v>
      </c>
      <c r="C65" s="17" t="s">
        <v>75</v>
      </c>
      <c r="D65" s="11" t="s">
        <v>58</v>
      </c>
      <c r="E65" s="11"/>
      <c r="F65" s="11"/>
    </row>
    <row r="66" spans="1:6" ht="15.75" x14ac:dyDescent="0.25">
      <c r="A66" s="61"/>
      <c r="B66" s="62"/>
      <c r="C66" s="62"/>
      <c r="D66" s="62"/>
      <c r="E66" s="63"/>
      <c r="F66" s="64"/>
    </row>
    <row r="67" spans="1:6" ht="26.25" customHeight="1" x14ac:dyDescent="0.25">
      <c r="A67" s="191" t="s">
        <v>14</v>
      </c>
      <c r="B67" s="192"/>
      <c r="C67" s="192"/>
      <c r="D67" s="192"/>
      <c r="E67" s="192"/>
      <c r="F67" s="193"/>
    </row>
    <row r="68" spans="1:6" ht="46.35" customHeight="1" x14ac:dyDescent="0.25">
      <c r="A68" s="82" t="s">
        <v>98</v>
      </c>
      <c r="B68" s="19" t="s">
        <v>36</v>
      </c>
      <c r="C68" s="17" t="s">
        <v>120</v>
      </c>
      <c r="D68" s="11" t="s">
        <v>99</v>
      </c>
      <c r="E68" s="11"/>
      <c r="F68" s="24"/>
    </row>
    <row r="71" spans="1:6" ht="15.75" x14ac:dyDescent="0.25">
      <c r="A71" s="60" t="s">
        <v>41</v>
      </c>
    </row>
    <row r="74" spans="1:6" ht="68.25" customHeight="1" x14ac:dyDescent="0.25">
      <c r="C74" s="65" t="s">
        <v>15</v>
      </c>
      <c r="D74" s="52" t="s">
        <v>43</v>
      </c>
      <c r="E74" s="52" t="s">
        <v>44</v>
      </c>
    </row>
    <row r="75" spans="1:6" ht="15.75" x14ac:dyDescent="0.25">
      <c r="C75" s="66" t="s">
        <v>8</v>
      </c>
      <c r="D75" s="67"/>
      <c r="E75" s="68"/>
    </row>
    <row r="76" spans="1:6" ht="31.5" x14ac:dyDescent="0.25">
      <c r="C76" s="3" t="s">
        <v>9</v>
      </c>
      <c r="D76" s="52" t="s">
        <v>2</v>
      </c>
      <c r="E76" s="52" t="s">
        <v>6</v>
      </c>
    </row>
    <row r="77" spans="1:6" ht="15.75" x14ac:dyDescent="0.25">
      <c r="C77" s="197"/>
      <c r="D77" s="198"/>
      <c r="E77" s="198"/>
    </row>
    <row r="78" spans="1:6" ht="15.75" x14ac:dyDescent="0.25">
      <c r="C78" s="66" t="str">
        <f>+A44</f>
        <v xml:space="preserve">Pilar I: Derechos de Propiedad </v>
      </c>
      <c r="D78" s="67"/>
      <c r="E78" s="68"/>
    </row>
    <row r="79" spans="1:6" ht="31.5" x14ac:dyDescent="0.25">
      <c r="C79" s="3" t="str">
        <f>+A45</f>
        <v>Estándar 1P: Paridad de trato</v>
      </c>
      <c r="D79" s="52" t="s">
        <v>2</v>
      </c>
      <c r="E79" s="52" t="s">
        <v>23</v>
      </c>
    </row>
    <row r="80" spans="1:6" ht="15.75" x14ac:dyDescent="0.25">
      <c r="C80" s="197"/>
      <c r="D80" s="198"/>
      <c r="E80" s="198"/>
    </row>
    <row r="81" spans="1:5" ht="15.75" x14ac:dyDescent="0.25">
      <c r="C81" s="66" t="str">
        <f>+A48</f>
        <v>Pilar II: Órgano de Dirección</v>
      </c>
      <c r="D81" s="67"/>
      <c r="E81" s="68"/>
    </row>
    <row r="82" spans="1:5" ht="15.75" x14ac:dyDescent="0.25">
      <c r="C82" s="3" t="str">
        <f>+A49</f>
        <v xml:space="preserve">Estándar 9P: Nombramiento y reelección de directores </v>
      </c>
      <c r="D82" s="52" t="s">
        <v>3</v>
      </c>
      <c r="E82" s="52" t="s">
        <v>7</v>
      </c>
    </row>
    <row r="83" spans="1:5" ht="15.75" x14ac:dyDescent="0.25">
      <c r="C83" s="197"/>
      <c r="D83" s="198"/>
      <c r="E83" s="198"/>
    </row>
    <row r="84" spans="1:5" ht="15.75" x14ac:dyDescent="0.25">
      <c r="C84" s="66" t="str">
        <f>+A51</f>
        <v>Pilar III: Gestión</v>
      </c>
      <c r="D84" s="67"/>
      <c r="E84" s="68"/>
    </row>
    <row r="85" spans="1:5" ht="15.75" x14ac:dyDescent="0.25">
      <c r="C85" s="3" t="str">
        <f>+A52</f>
        <v>Estándar 17P: Compromiso con los clientes y la Inclusión Financiera</v>
      </c>
      <c r="D85" s="52" t="s">
        <v>2</v>
      </c>
      <c r="E85" s="52" t="s">
        <v>7</v>
      </c>
    </row>
    <row r="86" spans="1:5" ht="15.75" x14ac:dyDescent="0.25">
      <c r="C86" s="197"/>
      <c r="D86" s="198"/>
      <c r="E86" s="198"/>
    </row>
    <row r="87" spans="1:5" ht="15.75" x14ac:dyDescent="0.25">
      <c r="C87" s="66" t="str">
        <f>+A56</f>
        <v>Pilar IV: Cumplimiento y Gestión de Riesgos</v>
      </c>
      <c r="D87" s="67"/>
      <c r="E87" s="68"/>
    </row>
    <row r="88" spans="1:5" ht="15.75" x14ac:dyDescent="0.25">
      <c r="C88" s="3" t="str">
        <f>+A57</f>
        <v>Estándar 25P: Gestión integral de riesgos</v>
      </c>
      <c r="D88" s="52" t="s">
        <v>2</v>
      </c>
      <c r="E88" s="52" t="s">
        <v>7</v>
      </c>
    </row>
    <row r="89" spans="1:5" ht="15.75" x14ac:dyDescent="0.25">
      <c r="C89" s="197"/>
      <c r="D89" s="198"/>
      <c r="E89" s="198"/>
    </row>
    <row r="90" spans="1:5" ht="15.75" x14ac:dyDescent="0.25">
      <c r="C90" s="66" t="str">
        <f>+A62</f>
        <v xml:space="preserve">Pilar V: Ética y conflicto de interés </v>
      </c>
      <c r="D90" s="67"/>
      <c r="E90" s="68"/>
    </row>
    <row r="91" spans="1:5" ht="31.5" x14ac:dyDescent="0.25">
      <c r="C91" s="3" t="str">
        <f>+A63</f>
        <v xml:space="preserve">Estándar 26P: Código de ética </v>
      </c>
      <c r="D91" s="52" t="s">
        <v>3</v>
      </c>
      <c r="E91" s="52" t="s">
        <v>23</v>
      </c>
    </row>
    <row r="92" spans="1:5" ht="15.75" x14ac:dyDescent="0.25">
      <c r="C92" s="197"/>
      <c r="D92" s="198"/>
      <c r="E92" s="198"/>
    </row>
    <row r="93" spans="1:5" ht="15.75" x14ac:dyDescent="0.25">
      <c r="C93" s="66" t="str">
        <f>+A67</f>
        <v>Pilar VI: Comunicación y transparencia de Información</v>
      </c>
      <c r="D93" s="67"/>
      <c r="E93" s="68"/>
    </row>
    <row r="94" spans="1:5" ht="15.75" x14ac:dyDescent="0.25">
      <c r="C94" s="3" t="str">
        <f>+A68</f>
        <v xml:space="preserve">Estándar 30P: Transacciones entre partes relacionadas </v>
      </c>
      <c r="D94" s="52" t="s">
        <v>2</v>
      </c>
      <c r="E94" s="52" t="s">
        <v>7</v>
      </c>
    </row>
    <row r="96" spans="1:5" ht="15.75" x14ac:dyDescent="0.25">
      <c r="A96" s="60" t="s">
        <v>42</v>
      </c>
    </row>
    <row r="98" spans="2:6" x14ac:dyDescent="0.25">
      <c r="B98" t="s">
        <v>45</v>
      </c>
      <c r="D98" s="56"/>
      <c r="E98" s="56"/>
      <c r="F98" s="56"/>
    </row>
    <row r="99" spans="2:6" x14ac:dyDescent="0.25">
      <c r="D99" s="56" t="s">
        <v>17</v>
      </c>
      <c r="E99" s="56" t="s">
        <v>18</v>
      </c>
      <c r="F99" s="56" t="s">
        <v>19</v>
      </c>
    </row>
    <row r="100" spans="2:6" x14ac:dyDescent="0.25">
      <c r="C100" s="57" t="s">
        <v>8</v>
      </c>
      <c r="D100" s="58">
        <v>100</v>
      </c>
      <c r="E100" s="58">
        <v>33</v>
      </c>
      <c r="F100" s="59">
        <v>66.5</v>
      </c>
    </row>
    <row r="101" spans="2:6" x14ac:dyDescent="0.25">
      <c r="C101" s="57" t="s">
        <v>76</v>
      </c>
      <c r="D101" s="58">
        <v>100</v>
      </c>
      <c r="E101" s="58">
        <v>66</v>
      </c>
      <c r="F101" s="59">
        <v>83</v>
      </c>
    </row>
    <row r="102" spans="2:6" x14ac:dyDescent="0.25">
      <c r="C102" s="57" t="s">
        <v>77</v>
      </c>
      <c r="D102" s="58">
        <v>0</v>
      </c>
      <c r="E102" s="58">
        <v>100</v>
      </c>
      <c r="F102" s="59">
        <v>50</v>
      </c>
    </row>
    <row r="103" spans="2:6" x14ac:dyDescent="0.25">
      <c r="C103" s="57" t="s">
        <v>78</v>
      </c>
      <c r="D103" s="58">
        <v>100</v>
      </c>
      <c r="E103" s="58">
        <v>100</v>
      </c>
      <c r="F103" s="59">
        <v>50</v>
      </c>
    </row>
    <row r="104" spans="2:6" x14ac:dyDescent="0.25">
      <c r="C104" s="57" t="s">
        <v>79</v>
      </c>
      <c r="D104" s="58">
        <v>100</v>
      </c>
      <c r="E104" s="58">
        <v>100</v>
      </c>
      <c r="F104" s="59">
        <v>66.5</v>
      </c>
    </row>
    <row r="105" spans="2:6" x14ac:dyDescent="0.25">
      <c r="C105" s="57" t="s">
        <v>80</v>
      </c>
      <c r="D105" s="58">
        <v>0</v>
      </c>
      <c r="E105" s="58">
        <v>66</v>
      </c>
      <c r="F105" s="59">
        <v>33</v>
      </c>
    </row>
    <row r="106" spans="2:6" x14ac:dyDescent="0.25">
      <c r="C106" s="57" t="s">
        <v>81</v>
      </c>
      <c r="D106" s="58">
        <v>100</v>
      </c>
      <c r="E106" s="58">
        <v>100</v>
      </c>
      <c r="F106" s="59">
        <v>100</v>
      </c>
    </row>
    <row r="107" spans="2:6" x14ac:dyDescent="0.25">
      <c r="C107" t="s">
        <v>82</v>
      </c>
    </row>
    <row r="142" spans="3:3" x14ac:dyDescent="0.25">
      <c r="C142" t="s">
        <v>82</v>
      </c>
    </row>
    <row r="148" spans="2:4" x14ac:dyDescent="0.25">
      <c r="B148" t="s">
        <v>46</v>
      </c>
    </row>
    <row r="149" spans="2:4" x14ac:dyDescent="0.25">
      <c r="C149" s="195" t="s">
        <v>22</v>
      </c>
      <c r="D149" s="195"/>
    </row>
    <row r="150" spans="2:4" x14ac:dyDescent="0.25">
      <c r="C150" s="57" t="s">
        <v>9</v>
      </c>
      <c r="D150" s="57">
        <v>66.5</v>
      </c>
    </row>
    <row r="151" spans="2:4" x14ac:dyDescent="0.25">
      <c r="C151" s="57" t="str">
        <f>+C79</f>
        <v>Estándar 1P: Paridad de trato</v>
      </c>
      <c r="D151" s="57">
        <v>83</v>
      </c>
    </row>
    <row r="152" spans="2:4" x14ac:dyDescent="0.25">
      <c r="C152" s="57" t="str">
        <f>+C82</f>
        <v xml:space="preserve">Estándar 9P: Nombramiento y reelección de directores </v>
      </c>
      <c r="D152" s="57">
        <v>50</v>
      </c>
    </row>
    <row r="153" spans="2:4" x14ac:dyDescent="0.25">
      <c r="C153" s="57" t="str">
        <f>+C85</f>
        <v>Estándar 17P: Compromiso con los clientes y la Inclusión Financiera</v>
      </c>
      <c r="D153" s="57">
        <v>50</v>
      </c>
    </row>
    <row r="154" spans="2:4" x14ac:dyDescent="0.25">
      <c r="C154" s="57" t="str">
        <f>+C88</f>
        <v>Estándar 25P: Gestión integral de riesgos</v>
      </c>
      <c r="D154" s="57">
        <v>66.5</v>
      </c>
    </row>
    <row r="155" spans="2:4" x14ac:dyDescent="0.25">
      <c r="C155" s="57" t="str">
        <f>+C91</f>
        <v xml:space="preserve">Estándar 26P: Código de ética </v>
      </c>
      <c r="D155" s="57">
        <v>33</v>
      </c>
    </row>
    <row r="156" spans="2:4" x14ac:dyDescent="0.25">
      <c r="C156" s="57" t="str">
        <f>+C94</f>
        <v xml:space="preserve">Estándar 30P: Transacciones entre partes relacionadas </v>
      </c>
      <c r="D156" s="57">
        <v>100</v>
      </c>
    </row>
  </sheetData>
  <mergeCells count="39">
    <mergeCell ref="A51:F51"/>
    <mergeCell ref="A52:A54"/>
    <mergeCell ref="A56:F56"/>
    <mergeCell ref="A57:A60"/>
    <mergeCell ref="C92:E92"/>
    <mergeCell ref="C77:E77"/>
    <mergeCell ref="C80:E80"/>
    <mergeCell ref="C83:E83"/>
    <mergeCell ref="C86:E86"/>
    <mergeCell ref="C89:E89"/>
    <mergeCell ref="C149:D149"/>
    <mergeCell ref="A11:F11"/>
    <mergeCell ref="A12:A13"/>
    <mergeCell ref="A15:F15"/>
    <mergeCell ref="A18:F18"/>
    <mergeCell ref="A19:A21"/>
    <mergeCell ref="A23:F23"/>
    <mergeCell ref="A29:F29"/>
    <mergeCell ref="A30:A32"/>
    <mergeCell ref="A44:F44"/>
    <mergeCell ref="A45:A46"/>
    <mergeCell ref="A48:F48"/>
    <mergeCell ref="A62:F62"/>
    <mergeCell ref="A63:A65"/>
    <mergeCell ref="A67:F67"/>
    <mergeCell ref="A34:F34"/>
    <mergeCell ref="A8:F8"/>
    <mergeCell ref="A41:F41"/>
    <mergeCell ref="A39:A40"/>
    <mergeCell ref="B39:B40"/>
    <mergeCell ref="C39:C40"/>
    <mergeCell ref="F39:F40"/>
    <mergeCell ref="D39:E39"/>
    <mergeCell ref="A24:A27"/>
    <mergeCell ref="A6:A7"/>
    <mergeCell ref="B6:B7"/>
    <mergeCell ref="C6:C7"/>
    <mergeCell ref="F6:F7"/>
    <mergeCell ref="D6:E6"/>
  </mergeCells>
  <conditionalFormatting sqref="D150">
    <cfRule type="colorScale" priority="3">
      <colorScale>
        <cfvo type="num" val="0"/>
        <cfvo type="num" val="50"/>
        <cfvo type="num" val="100"/>
        <color rgb="FFF8696B"/>
        <color rgb="FFFFEB84"/>
        <color rgb="FF63BE7B"/>
      </colorScale>
    </cfRule>
  </conditionalFormatting>
  <conditionalFormatting sqref="D151:D156">
    <cfRule type="colorScale" priority="2">
      <colorScale>
        <cfvo type="num" val="0"/>
        <cfvo type="num" val="50"/>
        <cfvo type="num" val="100"/>
        <color rgb="FFF8696B"/>
        <color rgb="FFFFEB84"/>
        <color rgb="FF63BE7B"/>
      </colorScale>
    </cfRule>
  </conditionalFormatting>
  <conditionalFormatting sqref="D100:F100">
    <cfRule type="colorScale" priority="5">
      <colorScale>
        <cfvo type="num" val="0"/>
        <cfvo type="num" val="50"/>
        <cfvo type="num" val="100"/>
        <color rgb="FFF8696B"/>
        <color rgb="FFFFEB84"/>
        <color rgb="FF63BE7B"/>
      </colorScale>
    </cfRule>
  </conditionalFormatting>
  <conditionalFormatting sqref="D101:F106">
    <cfRule type="colorScale" priority="1">
      <colorScale>
        <cfvo type="num" val="0"/>
        <cfvo type="num" val="50"/>
        <cfvo type="num" val="100"/>
        <color rgb="FFF8696B"/>
        <color rgb="FFFFEB84"/>
        <color rgb="FF63BE7B"/>
      </colorScale>
    </cfRule>
  </conditionalFormatting>
  <dataValidations count="1">
    <dataValidation type="list" allowBlank="1" showInputMessage="1" showErrorMessage="1" sqref="E36:E37 E33 E66 E61 E55 E50 E47 E43 E28 E22 E17 E14" xr:uid="{00000000-0002-0000-0700-000000000000}">
      <formula1>$C$41:$D$41</formula1>
    </dataValidation>
  </dataValidation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'Puntajes por Estándares '!#REF!</xm:f>
          </x14:formula1>
          <xm:sqref>E10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Instrucciones</vt:lpstr>
      <vt:lpstr>Instrucciones.</vt:lpstr>
      <vt:lpstr>Formal General</vt:lpstr>
      <vt:lpstr>Factual General</vt:lpstr>
      <vt:lpstr>Síntesis del análisis</vt:lpstr>
      <vt:lpstr>Resultados del Diagnóstico</vt:lpstr>
      <vt:lpstr>Puntajes por Estándares </vt:lpstr>
      <vt:lpstr>Ejemplo</vt:lpstr>
      <vt:lpstr>'Factual General'!Área_de_impresión</vt:lpstr>
      <vt:lpstr>'Factual General'!Títulos_a_imprimir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Salazar Ramírez</dc:creator>
  <cp:lastModifiedBy>JUAN CARLOS SANCHEZ</cp:lastModifiedBy>
  <cp:lastPrinted>2024-04-23T20:46:36Z</cp:lastPrinted>
  <dcterms:created xsi:type="dcterms:W3CDTF">2015-11-09T19:06:25Z</dcterms:created>
  <dcterms:modified xsi:type="dcterms:W3CDTF">2025-06-03T22:50:23Z</dcterms:modified>
</cp:coreProperties>
</file>